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ubillo\Desktop\"/>
    </mc:Choice>
  </mc:AlternateContent>
  <xr:revisionPtr revIDLastSave="0" documentId="8_{E0D5C0F7-5F91-4C46-B640-5E2DA5ABEB84}" xr6:coauthVersionLast="37" xr6:coauthVersionMax="37" xr10:uidLastSave="{00000000-0000-0000-0000-000000000000}"/>
  <bookViews>
    <workbookView xWindow="0" yWindow="0" windowWidth="20490" windowHeight="7485" tabRatio="781" activeTab="1" xr2:uid="{00000000-000D-0000-FFFF-FFFF00000000}"/>
  </bookViews>
  <sheets>
    <sheet name="Datos Generales" sheetId="28" r:id="rId1"/>
    <sheet name="edificio 1" sheetId="3" r:id="rId2"/>
    <sheet name="edificio 2" sheetId="20" r:id="rId3"/>
    <sheet name="edificio 3" sheetId="23" r:id="rId4"/>
    <sheet name="edificio 4" sheetId="21" r:id="rId5"/>
    <sheet name="edificio 5" sheetId="22" r:id="rId6"/>
    <sheet name="edificio 6" sheetId="24" r:id="rId7"/>
    <sheet name="edificio 7" sheetId="18" r:id="rId8"/>
    <sheet name="edificio 8" sheetId="19" r:id="rId9"/>
    <sheet name="edificio 9" sheetId="26" r:id="rId10"/>
    <sheet name="edificio 10" sheetId="25" r:id="rId11"/>
    <sheet name="reporte institucional_Edificio" sheetId="8" r:id="rId12"/>
    <sheet name="reporte institucional_mes" sheetId="27" r:id="rId1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3" l="1"/>
  <c r="C3" i="20" l="1"/>
  <c r="C3" i="23"/>
  <c r="C3" i="21"/>
  <c r="C3" i="22"/>
  <c r="C3" i="24"/>
  <c r="C3" i="18"/>
  <c r="C3" i="19"/>
  <c r="D7" i="27"/>
  <c r="D18" i="27" l="1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C7" i="27"/>
  <c r="B18" i="27"/>
  <c r="B17" i="27"/>
  <c r="B16" i="27"/>
  <c r="E16" i="27" s="1"/>
  <c r="B15" i="27"/>
  <c r="E15" i="27" s="1"/>
  <c r="B14" i="27"/>
  <c r="B13" i="27"/>
  <c r="B12" i="27"/>
  <c r="B11" i="27"/>
  <c r="B10" i="27"/>
  <c r="B9" i="27"/>
  <c r="B8" i="27"/>
  <c r="B7" i="27"/>
  <c r="E24" i="25"/>
  <c r="D17" i="8" s="1"/>
  <c r="D24" i="25"/>
  <c r="C17" i="8" s="1"/>
  <c r="C24" i="25"/>
  <c r="B17" i="8" s="1"/>
  <c r="E17" i="8" s="1"/>
  <c r="D23" i="25"/>
  <c r="C23" i="25"/>
  <c r="E24" i="26"/>
  <c r="D16" i="8" s="1"/>
  <c r="D24" i="26"/>
  <c r="C16" i="8" s="1"/>
  <c r="C24" i="26"/>
  <c r="B16" i="8" s="1"/>
  <c r="E16" i="8" s="1"/>
  <c r="D23" i="26"/>
  <c r="C23" i="26"/>
  <c r="E24" i="19"/>
  <c r="D15" i="8" s="1"/>
  <c r="D24" i="19"/>
  <c r="C15" i="8" s="1"/>
  <c r="C24" i="19"/>
  <c r="B15" i="8" s="1"/>
  <c r="D23" i="19"/>
  <c r="C23" i="19"/>
  <c r="E24" i="18"/>
  <c r="D14" i="8" s="1"/>
  <c r="D24" i="18"/>
  <c r="C14" i="8" s="1"/>
  <c r="C24" i="18"/>
  <c r="B14" i="8" s="1"/>
  <c r="E14" i="8" s="1"/>
  <c r="D23" i="18"/>
  <c r="C23" i="18"/>
  <c r="E24" i="24"/>
  <c r="D13" i="8" s="1"/>
  <c r="D24" i="24"/>
  <c r="C13" i="8" s="1"/>
  <c r="C24" i="24"/>
  <c r="B13" i="8" s="1"/>
  <c r="D23" i="24"/>
  <c r="C23" i="24"/>
  <c r="E24" i="22"/>
  <c r="D12" i="8" s="1"/>
  <c r="D24" i="22"/>
  <c r="C12" i="8" s="1"/>
  <c r="C24" i="22"/>
  <c r="B12" i="8" s="1"/>
  <c r="D23" i="22"/>
  <c r="C23" i="22"/>
  <c r="E24" i="21"/>
  <c r="D11" i="8" s="1"/>
  <c r="D24" i="21"/>
  <c r="C11" i="8" s="1"/>
  <c r="C24" i="21"/>
  <c r="B11" i="8" s="1"/>
  <c r="E11" i="8" s="1"/>
  <c r="D23" i="21"/>
  <c r="C23" i="21"/>
  <c r="E24" i="23"/>
  <c r="D10" i="8" s="1"/>
  <c r="D24" i="23"/>
  <c r="C10" i="8" s="1"/>
  <c r="C24" i="23"/>
  <c r="B10" i="8" s="1"/>
  <c r="D23" i="23"/>
  <c r="C23" i="23"/>
  <c r="C1" i="3"/>
  <c r="E24" i="20"/>
  <c r="D9" i="8" s="1"/>
  <c r="D24" i="20"/>
  <c r="C9" i="8" s="1"/>
  <c r="C24" i="20"/>
  <c r="B9" i="8" s="1"/>
  <c r="D23" i="20"/>
  <c r="C23" i="20"/>
  <c r="D24" i="3"/>
  <c r="C8" i="8" s="1"/>
  <c r="E24" i="3"/>
  <c r="C24" i="3"/>
  <c r="B8" i="8" s="1"/>
  <c r="D23" i="3"/>
  <c r="C23" i="3"/>
  <c r="F12" i="3"/>
  <c r="F13" i="3"/>
  <c r="F14" i="3"/>
  <c r="F11" i="3"/>
  <c r="C3" i="25"/>
  <c r="C3" i="26"/>
  <c r="A9" i="8"/>
  <c r="C1" i="20"/>
  <c r="E18" i="27" l="1"/>
  <c r="E17" i="27"/>
  <c r="E13" i="27"/>
  <c r="E9" i="27"/>
  <c r="E11" i="27"/>
  <c r="E15" i="8"/>
  <c r="E12" i="8"/>
  <c r="E13" i="8"/>
  <c r="E9" i="8"/>
  <c r="E8" i="27"/>
  <c r="E10" i="27"/>
  <c r="E12" i="27"/>
  <c r="E14" i="27"/>
  <c r="E10" i="8"/>
  <c r="C20" i="27"/>
  <c r="B20" i="27"/>
  <c r="C2" i="27"/>
  <c r="C2" i="8"/>
  <c r="A17" i="8"/>
  <c r="A16" i="8"/>
  <c r="A15" i="8"/>
  <c r="A14" i="8"/>
  <c r="A13" i="8"/>
  <c r="A12" i="8"/>
  <c r="A11" i="8"/>
  <c r="A8" i="8"/>
  <c r="A10" i="8"/>
  <c r="C1" i="25" l="1"/>
  <c r="C1" i="26"/>
  <c r="C1" i="19"/>
  <c r="C1" i="18"/>
  <c r="C1" i="24"/>
  <c r="C1" i="22"/>
  <c r="C1" i="21"/>
  <c r="C1" i="23"/>
  <c r="F12" i="26" l="1"/>
  <c r="F13" i="26"/>
  <c r="F14" i="26"/>
  <c r="F15" i="26"/>
  <c r="F16" i="26"/>
  <c r="F17" i="26"/>
  <c r="F18" i="26"/>
  <c r="F19" i="26"/>
  <c r="F20" i="26"/>
  <c r="F21" i="26"/>
  <c r="F22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1" i="26"/>
  <c r="F22" i="19"/>
  <c r="F21" i="19"/>
  <c r="F20" i="19"/>
  <c r="F19" i="19"/>
  <c r="F18" i="19"/>
  <c r="F17" i="19"/>
  <c r="F16" i="19"/>
  <c r="F15" i="19"/>
  <c r="F14" i="19"/>
  <c r="F13" i="19"/>
  <c r="F12" i="19"/>
  <c r="F11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22" i="24"/>
  <c r="F21" i="24"/>
  <c r="F20" i="24"/>
  <c r="F19" i="24"/>
  <c r="F18" i="24"/>
  <c r="F17" i="24"/>
  <c r="F16" i="24"/>
  <c r="F15" i="24"/>
  <c r="F14" i="24"/>
  <c r="F13" i="24"/>
  <c r="F12" i="24"/>
  <c r="F11" i="24"/>
  <c r="F22" i="22"/>
  <c r="F21" i="22"/>
  <c r="F20" i="22"/>
  <c r="F19" i="22"/>
  <c r="F18" i="22"/>
  <c r="F17" i="22"/>
  <c r="F16" i="22"/>
  <c r="F15" i="22"/>
  <c r="F14" i="22"/>
  <c r="F13" i="22"/>
  <c r="F12" i="22"/>
  <c r="F11" i="22"/>
  <c r="F22" i="21"/>
  <c r="F21" i="21"/>
  <c r="F20" i="21"/>
  <c r="F19" i="21"/>
  <c r="F18" i="21"/>
  <c r="F17" i="21"/>
  <c r="F16" i="21"/>
  <c r="F15" i="21"/>
  <c r="F14" i="21"/>
  <c r="F13" i="21"/>
  <c r="F12" i="21"/>
  <c r="F11" i="21"/>
  <c r="F22" i="23"/>
  <c r="F21" i="23"/>
  <c r="F20" i="23"/>
  <c r="F19" i="23"/>
  <c r="F18" i="23"/>
  <c r="F17" i="23"/>
  <c r="F16" i="23"/>
  <c r="F15" i="23"/>
  <c r="F14" i="23"/>
  <c r="F13" i="23"/>
  <c r="F12" i="23"/>
  <c r="F11" i="23"/>
  <c r="F22" i="20"/>
  <c r="F21" i="20"/>
  <c r="F20" i="20"/>
  <c r="F19" i="20"/>
  <c r="F18" i="20"/>
  <c r="F17" i="20"/>
  <c r="F16" i="20"/>
  <c r="F15" i="20"/>
  <c r="F14" i="20"/>
  <c r="F13" i="20"/>
  <c r="F12" i="20"/>
  <c r="F11" i="20"/>
  <c r="F15" i="3"/>
  <c r="F16" i="3"/>
  <c r="F17" i="3"/>
  <c r="F18" i="3"/>
  <c r="F19" i="3"/>
  <c r="F20" i="3"/>
  <c r="F21" i="3"/>
  <c r="F22" i="3"/>
  <c r="E7" i="27"/>
  <c r="D8" i="8"/>
  <c r="E8" i="8" s="1"/>
  <c r="F24" i="21" l="1"/>
  <c r="F24" i="26"/>
  <c r="F24" i="24"/>
  <c r="F24" i="22"/>
  <c r="F24" i="19"/>
  <c r="F24" i="25"/>
  <c r="F24" i="18"/>
  <c r="F24" i="23"/>
  <c r="F24" i="20"/>
  <c r="F24" i="3"/>
  <c r="B19" i="27"/>
  <c r="D18" i="8"/>
  <c r="C19" i="27"/>
  <c r="C18" i="8"/>
  <c r="D20" i="27"/>
  <c r="B18" i="8"/>
  <c r="E19" i="8" s="1"/>
  <c r="E20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mchinchilla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mchinchilla: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<sst xmlns="http://schemas.openxmlformats.org/spreadsheetml/2006/main" count="336" uniqueCount="72">
  <si>
    <t>Mes</t>
  </si>
  <si>
    <t>Gasto (miles de colones)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</si>
  <si>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</si>
  <si>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</si>
  <si>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</si>
  <si>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</si>
  <si>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</si>
  <si>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</si>
  <si>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</si>
  <si>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</si>
  <si>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</si>
  <si>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</si>
  <si>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</si>
  <si>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</si>
  <si>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</si>
  <si>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>Nº de empleados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</si>
  <si>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</si>
  <si>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</si>
  <si>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</si>
  <si>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</si>
  <si>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</si>
  <si>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</si>
  <si>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</si>
  <si>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</si>
  <si>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</si>
  <si>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</si>
  <si>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</si>
  <si>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</si>
  <si>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INSTITUCION:</t>
  </si>
  <si>
    <t>FECHA DE ACTUALIZACIÓN:</t>
  </si>
  <si>
    <t xml:space="preserve">ENCARGADO DE REGISTRO: </t>
  </si>
  <si>
    <t>Edificio/ Dependencia</t>
  </si>
  <si>
    <t xml:space="preserve">NOMBRE DE LA INSTITUCION: </t>
  </si>
  <si>
    <t>Consumo agua(m3)</t>
  </si>
  <si>
    <t>Consumo de agua (m3)</t>
  </si>
  <si>
    <t>Consumo agua/ empleado (m3 /Nº emp)</t>
  </si>
  <si>
    <t>Institución:</t>
  </si>
  <si>
    <t>Número de edificios:</t>
  </si>
  <si>
    <t>Responsable institucional:</t>
  </si>
  <si>
    <t>Dependencia:</t>
  </si>
  <si>
    <t>Responsable de registro:</t>
  </si>
  <si>
    <t>Teléfono:</t>
  </si>
  <si>
    <t>Correo electrónico:</t>
  </si>
  <si>
    <t>Año al que corresponde el reporte:</t>
  </si>
  <si>
    <t>EDIFICIO/DEPENDENCIA:</t>
  </si>
  <si>
    <t>AÑO DEL REPORTE:</t>
  </si>
  <si>
    <t>Total</t>
  </si>
  <si>
    <t>INSTITUCIÓN:</t>
  </si>
  <si>
    <t xml:space="preserve">PERÍODO REPORTADO: </t>
  </si>
  <si>
    <t>Número de empleados</t>
  </si>
  <si>
    <t>Consumo agua por empleado al mes (m3 /Nº emp)</t>
  </si>
  <si>
    <t>Consumo total de de agua en la institución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</si>
  <si>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</si>
  <si>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Consumo agua/ empleado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/Nº emp)</t>
    </r>
  </si>
  <si>
    <t># DE CONEXIÓN/NIS:</t>
  </si>
  <si>
    <t>(Nota: En caso de contar con el servicio del AyA se pueden consultar el consumo de agua en la siguiente página http://www.aya.go.cr/ServicioCliente/ConsultaRecibo/Index.aspx, ingresando el número de NIS).</t>
  </si>
  <si>
    <t xml:space="preserve">Promedio </t>
  </si>
  <si>
    <t>---</t>
  </si>
  <si>
    <t>Consumo de agua</t>
  </si>
  <si>
    <t>Consumo agua (m3/mes)</t>
  </si>
  <si>
    <t>Consumo agua por empleado por mes (m3/empleado/mes)</t>
  </si>
  <si>
    <t>PROMEDIO</t>
  </si>
  <si>
    <t>Gasto (miles de colones/mes)</t>
  </si>
  <si>
    <t>Imprenta Nacional</t>
  </si>
  <si>
    <t>Lic. Carlos Rodríguez Pérez</t>
  </si>
  <si>
    <t>Dirección General</t>
  </si>
  <si>
    <t>Yennory Carrillo Cruz</t>
  </si>
  <si>
    <t>Planificación</t>
  </si>
  <si>
    <t>2296-9570</t>
  </si>
  <si>
    <t>ycarrillo@imprenta.go.cr</t>
  </si>
  <si>
    <t>323-0153 y 323-0429</t>
  </si>
  <si>
    <t>II semestre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</si>
</sst>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&quot;₡&quot;* #,##0.00_);_(&quot;₡&quot;* \(#,##0.00\);_(&quot;₡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[$₡-140A]* #,##0.00_);_([$₡-140A]* \(#,##0.00\);_([$₡-140A]* &quot;-&quot;??_);_(@_)"/>
    <numFmt numFmtId="168" formatCode="&quot;₡&quot;#,##0.0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-0.249977111117893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67" fontId="6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7" fontId="6" fillId="0" borderId="8" xfId="2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167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7" fontId="6" fillId="0" borderId="1" xfId="2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7" fontId="6" fillId="0" borderId="17" xfId="2" applyNumberFormat="1" applyFon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 wrapText="1"/>
    </xf>
    <xf numFmtId="166" fontId="7" fillId="4" borderId="9" xfId="1" applyFont="1" applyFill="1" applyBorder="1" applyAlignment="1" applyProtection="1">
      <alignment horizontal="center" vertical="center" wrapText="1"/>
    </xf>
    <xf numFmtId="166" fontId="7" fillId="4" borderId="6" xfId="1" applyFont="1" applyFill="1" applyBorder="1" applyAlignment="1" applyProtection="1">
      <alignment horizontal="center" vertical="center" wrapText="1"/>
    </xf>
    <xf numFmtId="4" fontId="7" fillId="4" borderId="6" xfId="1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17" fillId="3" borderId="0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 vertical="center" wrapText="1"/>
    </xf>
    <xf numFmtId="164" fontId="7" fillId="4" borderId="8" xfId="0" applyNumberFormat="1" applyFont="1" applyFill="1" applyBorder="1" applyAlignment="1" applyProtection="1">
      <alignment horizontal="center" vertical="center" wrapText="1"/>
    </xf>
    <xf numFmtId="2" fontId="7" fillId="4" borderId="8" xfId="0" quotePrefix="1" applyNumberFormat="1" applyFont="1" applyFill="1" applyBorder="1" applyAlignment="1" applyProtection="1">
      <alignment horizontal="center" vertical="center" wrapText="1"/>
    </xf>
    <xf numFmtId="2" fontId="7" fillId="4" borderId="9" xfId="0" quotePrefix="1" applyNumberFormat="1" applyFont="1" applyFill="1" applyBorder="1" applyAlignment="1" applyProtection="1">
      <alignment horizontal="center" vertical="center" wrapText="1"/>
    </xf>
    <xf numFmtId="43" fontId="0" fillId="0" borderId="0" xfId="0" applyNumberFormat="1" applyProtection="1"/>
    <xf numFmtId="0" fontId="2" fillId="4" borderId="4" xfId="0" applyFont="1" applyFill="1" applyBorder="1" applyAlignment="1" applyProtection="1">
      <alignment horizontal="center" vertical="center" wrapText="1"/>
    </xf>
    <xf numFmtId="2" fontId="7" fillId="4" borderId="5" xfId="0" applyNumberFormat="1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/>
    </xf>
    <xf numFmtId="2" fontId="7" fillId="4" borderId="5" xfId="0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left"/>
    </xf>
    <xf numFmtId="1" fontId="7" fillId="4" borderId="5" xfId="0" applyNumberFormat="1" applyFont="1" applyFill="1" applyBorder="1" applyAlignment="1" applyProtection="1">
      <alignment horizontal="center"/>
    </xf>
    <xf numFmtId="0" fontId="9" fillId="0" borderId="0" xfId="0" applyFont="1" applyFill="1" applyProtection="1"/>
    <xf numFmtId="0" fontId="10" fillId="0" borderId="0" xfId="0" applyFont="1" applyProtection="1"/>
    <xf numFmtId="0" fontId="8" fillId="0" borderId="0" xfId="0" applyFont="1" applyFill="1" applyProtection="1"/>
    <xf numFmtId="0" fontId="11" fillId="0" borderId="0" xfId="0" applyFont="1" applyFill="1" applyAlignment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0" fillId="2" borderId="0" xfId="0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 wrapText="1"/>
    </xf>
    <xf numFmtId="0" fontId="13" fillId="7" borderId="5" xfId="0" applyFont="1" applyFill="1" applyBorder="1" applyAlignment="1" applyProtection="1">
      <alignment horizontal="center" wrapText="1"/>
    </xf>
    <xf numFmtId="0" fontId="13" fillId="7" borderId="13" xfId="0" applyFont="1" applyFill="1" applyBorder="1" applyAlignment="1" applyProtection="1">
      <alignment horizontal="center" wrapText="1"/>
    </xf>
    <xf numFmtId="0" fontId="13" fillId="7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left" wrapText="1"/>
    </xf>
    <xf numFmtId="2" fontId="3" fillId="2" borderId="8" xfId="0" applyNumberFormat="1" applyFont="1" applyFill="1" applyBorder="1" applyAlignment="1" applyProtection="1">
      <alignment horizontal="center" wrapText="1"/>
    </xf>
    <xf numFmtId="168" fontId="3" fillId="2" borderId="8" xfId="0" applyNumberFormat="1" applyFont="1" applyFill="1" applyBorder="1" applyAlignment="1" applyProtection="1">
      <alignment horizontal="center" wrapText="1"/>
    </xf>
    <xf numFmtId="1" fontId="3" fillId="2" borderId="12" xfId="0" applyNumberFormat="1" applyFont="1" applyFill="1" applyBorder="1" applyAlignment="1" applyProtection="1">
      <alignment horizontal="center" wrapText="1"/>
    </xf>
    <xf numFmtId="2" fontId="14" fillId="2" borderId="9" xfId="0" applyNumberFormat="1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center" wrapText="1"/>
    </xf>
    <xf numFmtId="168" fontId="3" fillId="2" borderId="1" xfId="0" applyNumberFormat="1" applyFont="1" applyFill="1" applyBorder="1" applyAlignment="1" applyProtection="1">
      <alignment horizontal="center" wrapText="1"/>
    </xf>
    <xf numFmtId="1" fontId="3" fillId="2" borderId="14" xfId="0" applyNumberFormat="1" applyFont="1" applyFill="1" applyBorder="1" applyAlignment="1" applyProtection="1">
      <alignment horizontal="center" wrapText="1"/>
    </xf>
    <xf numFmtId="2" fontId="14" fillId="2" borderId="11" xfId="0" applyNumberFormat="1" applyFont="1" applyFill="1" applyBorder="1" applyAlignment="1" applyProtection="1">
      <alignment horizontal="center" wrapText="1"/>
    </xf>
    <xf numFmtId="2" fontId="3" fillId="2" borderId="11" xfId="0" applyNumberFormat="1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left" wrapText="1"/>
    </xf>
    <xf numFmtId="2" fontId="3" fillId="2" borderId="17" xfId="0" applyNumberFormat="1" applyFont="1" applyFill="1" applyBorder="1" applyAlignment="1" applyProtection="1">
      <alignment horizontal="center" wrapText="1"/>
    </xf>
    <xf numFmtId="168" fontId="3" fillId="2" borderId="17" xfId="0" applyNumberFormat="1" applyFont="1" applyFill="1" applyBorder="1" applyAlignment="1" applyProtection="1">
      <alignment horizontal="center" wrapText="1"/>
    </xf>
    <xf numFmtId="1" fontId="3" fillId="2" borderId="19" xfId="0" applyNumberFormat="1" applyFont="1" applyFill="1" applyBorder="1" applyAlignment="1" applyProtection="1">
      <alignment horizontal="center" wrapText="1"/>
    </xf>
    <xf numFmtId="2" fontId="3" fillId="2" borderId="18" xfId="0" applyNumberFormat="1" applyFont="1" applyFill="1" applyBorder="1" applyAlignment="1" applyProtection="1">
      <alignment horizontal="center" wrapText="1"/>
    </xf>
    <xf numFmtId="0" fontId="4" fillId="6" borderId="7" xfId="0" applyFont="1" applyFill="1" applyBorder="1" applyAlignment="1" applyProtection="1">
      <alignment horizontal="center" wrapText="1"/>
    </xf>
    <xf numFmtId="2" fontId="2" fillId="6" borderId="8" xfId="0" applyNumberFormat="1" applyFont="1" applyFill="1" applyBorder="1" applyAlignment="1" applyProtection="1">
      <alignment horizontal="center"/>
    </xf>
    <xf numFmtId="168" fontId="2" fillId="6" borderId="8" xfId="0" applyNumberFormat="1" applyFont="1" applyFill="1" applyBorder="1" applyAlignment="1" applyProtection="1">
      <alignment horizontal="center"/>
    </xf>
    <xf numFmtId="1" fontId="2" fillId="6" borderId="8" xfId="0" applyNumberFormat="1" applyFont="1" applyFill="1" applyBorder="1" applyAlignment="1" applyProtection="1">
      <alignment horizontal="center"/>
    </xf>
    <xf numFmtId="1" fontId="2" fillId="6" borderId="8" xfId="0" quotePrefix="1" applyNumberFormat="1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 wrapText="1"/>
    </xf>
    <xf numFmtId="2" fontId="2" fillId="6" borderId="5" xfId="0" quotePrefix="1" applyNumberFormat="1" applyFont="1" applyFill="1" applyBorder="1" applyAlignment="1" applyProtection="1">
      <alignment horizontal="center"/>
    </xf>
    <xf numFmtId="167" fontId="3" fillId="2" borderId="1" xfId="0" applyNumberFormat="1" applyFont="1" applyFill="1" applyBorder="1" applyAlignment="1" applyProtection="1">
      <alignment horizontal="center" wrapText="1"/>
    </xf>
    <xf numFmtId="2" fontId="3" fillId="2" borderId="9" xfId="0" applyNumberFormat="1" applyFont="1" applyFill="1" applyBorder="1" applyAlignment="1" applyProtection="1">
      <alignment horizontal="center" wrapText="1"/>
    </xf>
    <xf numFmtId="1" fontId="3" fillId="2" borderId="1" xfId="0" applyNumberFormat="1" applyFont="1" applyFill="1" applyBorder="1" applyAlignment="1" applyProtection="1">
      <alignment horizontal="center" wrapText="1"/>
    </xf>
    <xf numFmtId="1" fontId="3" fillId="2" borderId="17" xfId="0" applyNumberFormat="1" applyFont="1" applyFill="1" applyBorder="1" applyAlignment="1" applyProtection="1">
      <alignment horizont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2" fontId="2" fillId="6" borderId="8" xfId="0" applyNumberFormat="1" applyFont="1" applyFill="1" applyBorder="1" applyAlignment="1" applyProtection="1">
      <alignment horizontal="center" vertical="center"/>
    </xf>
    <xf numFmtId="167" fontId="2" fillId="6" borderId="8" xfId="0" applyNumberFormat="1" applyFont="1" applyFill="1" applyBorder="1" applyAlignment="1" applyProtection="1">
      <alignment horizontal="center" vertical="center"/>
    </xf>
    <xf numFmtId="2" fontId="2" fillId="6" borderId="8" xfId="0" quotePrefix="1" applyNumberFormat="1" applyFont="1" applyFill="1" applyBorder="1" applyAlignment="1" applyProtection="1">
      <alignment horizontal="center" vertical="center"/>
    </xf>
    <xf numFmtId="2" fontId="2" fillId="6" borderId="9" xfId="0" quotePrefix="1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vertical="center" wrapText="1"/>
    </xf>
    <xf numFmtId="2" fontId="2" fillId="6" borderId="5" xfId="0" applyNumberFormat="1" applyFont="1" applyFill="1" applyBorder="1" applyAlignment="1" applyProtection="1">
      <alignment horizontal="center" vertical="center"/>
    </xf>
    <xf numFmtId="167" fontId="2" fillId="6" borderId="5" xfId="0" applyNumberFormat="1" applyFont="1" applyFill="1" applyBorder="1" applyAlignment="1" applyProtection="1">
      <alignment horizontal="center" vertical="center"/>
    </xf>
    <xf numFmtId="2" fontId="2" fillId="6" borderId="6" xfId="0" applyNumberFormat="1" applyFont="1" applyFill="1" applyBorder="1" applyAlignment="1" applyProtection="1">
      <alignment horizontal="center" vertical="center"/>
    </xf>
    <xf numFmtId="167" fontId="24" fillId="0" borderId="8" xfId="2" applyNumberFormat="1" applyFont="1" applyBorder="1" applyAlignment="1" applyProtection="1">
      <alignment horizontal="center" vertical="center" wrapText="1"/>
      <protection locked="0"/>
    </xf>
    <xf numFmtId="167" fontId="24" fillId="0" borderId="1" xfId="2" applyNumberFormat="1" applyFont="1" applyBorder="1" applyAlignment="1" applyProtection="1">
      <alignment horizontal="center" vertical="center" wrapText="1"/>
      <protection locked="0"/>
    </xf>
    <xf numFmtId="164" fontId="25" fillId="4" borderId="8" xfId="0" applyNumberFormat="1" applyFont="1" applyFill="1" applyBorder="1" applyAlignment="1" applyProtection="1">
      <alignment horizontal="center" vertical="center" wrapText="1"/>
    </xf>
    <xf numFmtId="164" fontId="25" fillId="4" borderId="5" xfId="0" applyNumberFormat="1" applyFont="1" applyFill="1" applyBorder="1" applyAlignment="1" applyProtection="1">
      <alignment horizontal="center" vertical="center" wrapText="1"/>
    </xf>
    <xf numFmtId="167" fontId="27" fillId="0" borderId="1" xfId="2" applyNumberFormat="1" applyFont="1" applyBorder="1" applyAlignment="1" applyProtection="1">
      <alignment horizontal="center" vertical="center" wrapText="1"/>
      <protection locked="0"/>
    </xf>
    <xf numFmtId="167" fontId="26" fillId="0" borderId="1" xfId="2" applyNumberFormat="1" applyFont="1" applyBorder="1" applyAlignment="1" applyProtection="1">
      <alignment horizontal="center" vertical="center"/>
      <protection locked="0"/>
    </xf>
    <xf numFmtId="167" fontId="26" fillId="0" borderId="17" xfId="2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23" fillId="0" borderId="2" xfId="3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8" fillId="3" borderId="15" xfId="0" applyFont="1" applyFill="1" applyBorder="1" applyAlignment="1" applyProtection="1">
      <alignment horizontal="left" wrapText="1"/>
    </xf>
    <xf numFmtId="0" fontId="18" fillId="3" borderId="0" xfId="0" applyFont="1" applyFill="1" applyBorder="1" applyAlignment="1" applyProtection="1">
      <alignment horizontal="left" wrapText="1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14" fontId="14" fillId="3" borderId="2" xfId="0" applyNumberFormat="1" applyFont="1" applyFill="1" applyBorder="1" applyAlignment="1" applyProtection="1">
      <alignment horizontal="center"/>
      <protection locked="0"/>
    </xf>
    <xf numFmtId="14" fontId="14" fillId="3" borderId="3" xfId="0" applyNumberFormat="1" applyFont="1" applyFill="1" applyBorder="1" applyAlignment="1" applyProtection="1">
      <alignment horizontal="left"/>
      <protection locked="0"/>
    </xf>
    <xf numFmtId="0" fontId="13" fillId="7" borderId="7" xfId="0" applyFont="1" applyFill="1" applyBorder="1" applyAlignment="1" applyProtection="1">
      <alignment horizontal="center" wrapText="1"/>
    </xf>
    <xf numFmtId="0" fontId="13" fillId="7" borderId="8" xfId="0" applyFont="1" applyFill="1" applyBorder="1" applyAlignment="1" applyProtection="1">
      <alignment horizontal="center" wrapText="1"/>
    </xf>
    <xf numFmtId="0" fontId="13" fillId="7" borderId="12" xfId="0" applyFont="1" applyFill="1" applyBorder="1" applyAlignment="1" applyProtection="1">
      <alignment horizontal="center" wrapText="1"/>
    </xf>
    <xf numFmtId="0" fontId="13" fillId="7" borderId="9" xfId="0" applyFont="1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</xf>
    <xf numFmtId="0" fontId="0" fillId="2" borderId="2" xfId="0" applyFill="1" applyBorder="1" applyAlignment="1" applyProtection="1">
      <alignment horizontal="left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General</c:formatCode>
                <c:ptCount val="12"/>
                <c:pt idx="0">
                  <c:v>1869</c:v>
                </c:pt>
                <c:pt idx="1">
                  <c:v>1804</c:v>
                </c:pt>
                <c:pt idx="2">
                  <c:v>1912</c:v>
                </c:pt>
                <c:pt idx="3">
                  <c:v>2079</c:v>
                </c:pt>
                <c:pt idx="4">
                  <c:v>2048</c:v>
                </c:pt>
                <c:pt idx="5">
                  <c:v>1793</c:v>
                </c:pt>
                <c:pt idx="6">
                  <c:v>1510</c:v>
                </c:pt>
                <c:pt idx="7">
                  <c:v>1569</c:v>
                </c:pt>
                <c:pt idx="8">
                  <c:v>1615</c:v>
                </c:pt>
                <c:pt idx="9">
                  <c:v>1590</c:v>
                </c:pt>
                <c:pt idx="10">
                  <c:v>1426</c:v>
                </c:pt>
                <c:pt idx="11">
                  <c:v>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A-4533-BD63-63D195589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71008"/>
        <c:axId val="113704960"/>
      </c:barChart>
      <c:catAx>
        <c:axId val="115371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113704960"/>
        <c:crosses val="autoZero"/>
        <c:auto val="1"/>
        <c:lblAlgn val="ctr"/>
        <c:lblOffset val="100"/>
        <c:noMultiLvlLbl val="0"/>
      </c:catAx>
      <c:valAx>
        <c:axId val="113704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37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1ED-43DA-A1DA-4C9E722E4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36704"/>
        <c:axId val="113706688"/>
      </c:barChart>
      <c:catAx>
        <c:axId val="11533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113706688"/>
        <c:crosses val="autoZero"/>
        <c:auto val="1"/>
        <c:lblAlgn val="ctr"/>
        <c:lblOffset val="100"/>
        <c:noMultiLvlLbl val="0"/>
      </c:catAx>
      <c:valAx>
        <c:axId val="113706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33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046-49D0-AFA2-4F6E10AD2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38752"/>
        <c:axId val="113708416"/>
      </c:barChart>
      <c:catAx>
        <c:axId val="115338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113708416"/>
        <c:crosses val="autoZero"/>
        <c:auto val="1"/>
        <c:lblAlgn val="ctr"/>
        <c:lblOffset val="100"/>
        <c:noMultiLvlLbl val="0"/>
      </c:catAx>
      <c:valAx>
        <c:axId val="113708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33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7897-43D1-8067-9DED024FB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98400"/>
        <c:axId val="113710144"/>
      </c:barChart>
      <c:catAx>
        <c:axId val="11779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113710144"/>
        <c:crosses val="autoZero"/>
        <c:auto val="1"/>
        <c:lblAlgn val="ctr"/>
        <c:lblOffset val="100"/>
        <c:noMultiLvlLbl val="0"/>
      </c:catAx>
      <c:valAx>
        <c:axId val="11371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79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940120192550521E-2"/>
          <c:y val="9.5887952059090176E-2"/>
          <c:w val="0.89867767028681134"/>
          <c:h val="0.792103924298133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166-4EEA-864A-E8D4AEDCC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00448"/>
        <c:axId val="113711872"/>
      </c:barChart>
      <c:catAx>
        <c:axId val="11780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113711872"/>
        <c:crosses val="autoZero"/>
        <c:auto val="1"/>
        <c:lblAlgn val="ctr"/>
        <c:lblOffset val="100"/>
        <c:noMultiLvlLbl val="0"/>
      </c:catAx>
      <c:valAx>
        <c:axId val="113711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80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F2A-46C0-8FDC-852C17B7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27776"/>
        <c:axId val="113812032"/>
      </c:barChart>
      <c:catAx>
        <c:axId val="118027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113812032"/>
        <c:crosses val="autoZero"/>
        <c:auto val="1"/>
        <c:lblAlgn val="ctr"/>
        <c:lblOffset val="100"/>
        <c:noMultiLvlLbl val="0"/>
      </c:catAx>
      <c:valAx>
        <c:axId val="113812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02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EA1-4766-A1F8-015C6E91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05600"/>
        <c:axId val="113813760"/>
      </c:barChart>
      <c:catAx>
        <c:axId val="11810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113813760"/>
        <c:crosses val="autoZero"/>
        <c:auto val="1"/>
        <c:lblAlgn val="ctr"/>
        <c:lblOffset val="100"/>
        <c:noMultiLvlLbl val="0"/>
      </c:catAx>
      <c:valAx>
        <c:axId val="113813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10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8BC-4AA1-87D3-669455180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07648"/>
        <c:axId val="113815488"/>
      </c:barChart>
      <c:catAx>
        <c:axId val="118107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113815488"/>
        <c:crosses val="autoZero"/>
        <c:auto val="1"/>
        <c:lblAlgn val="ctr"/>
        <c:lblOffset val="100"/>
        <c:noMultiLvlLbl val="0"/>
      </c:catAx>
      <c:valAx>
        <c:axId val="113815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10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812-4F14-BE3A-22203977F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48960"/>
        <c:axId val="113817216"/>
      </c:barChart>
      <c:catAx>
        <c:axId val="11824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113817216"/>
        <c:crosses val="autoZero"/>
        <c:auto val="1"/>
        <c:lblAlgn val="ctr"/>
        <c:lblOffset val="100"/>
        <c:noMultiLvlLbl val="0"/>
      </c:catAx>
      <c:valAx>
        <c:axId val="113817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24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491-407C-AAEE-04CAB61AA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51008"/>
        <c:axId val="113818944"/>
      </c:barChart>
      <c:catAx>
        <c:axId val="118251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113818944"/>
        <c:crosses val="autoZero"/>
        <c:auto val="1"/>
        <c:lblAlgn val="ctr"/>
        <c:lblOffset val="100"/>
        <c:noMultiLvlLbl val="0"/>
      </c:catAx>
      <c:valAx>
        <c:axId val="113818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25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556893623592"/>
          <c:y val="0.19899704026358409"/>
          <c:w val="0.80699224949822435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institucional_Edificio'!$B$8:$B$17</c:f>
              <c:numCache>
                <c:formatCode>0.00</c:formatCode>
                <c:ptCount val="10"/>
                <c:pt idx="0">
                  <c:v>1753.1666666666667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7-439A-8B0D-16BA885EC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21696"/>
        <c:axId val="117712000"/>
      </c:barChart>
      <c:catAx>
        <c:axId val="118621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117712000"/>
        <c:crosses val="autoZero"/>
        <c:auto val="1"/>
        <c:lblAlgn val="ctr"/>
        <c:lblOffset val="100"/>
        <c:noMultiLvlLbl val="0"/>
      </c:catAx>
      <c:valAx>
        <c:axId val="117712000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1862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(m3/empleado/mes)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991255210745715"/>
          <c:y val="0.19899704026358409"/>
          <c:w val="0.81483538675312661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9.1310763888888893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D-4639-81B9-D20A10AAE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22720"/>
        <c:axId val="117713728"/>
      </c:barChart>
      <c:catAx>
        <c:axId val="118622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7713728"/>
        <c:crosses val="autoZero"/>
        <c:auto val="1"/>
        <c:lblAlgn val="ctr"/>
        <c:lblOffset val="100"/>
        <c:noMultiLvlLbl val="0"/>
      </c:catAx>
      <c:valAx>
        <c:axId val="117713728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1862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de</a:t>
            </a:r>
            <a:r>
              <a:rPr lang="en-US" sz="1600" baseline="0"/>
              <a:t> agua por</a:t>
            </a:r>
            <a:r>
              <a:rPr lang="en-US" sz="1600"/>
              <a:t> empleado (m3/empleado/mes)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39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9.734375</c:v>
                </c:pt>
                <c:pt idx="1">
                  <c:v>9.3958333333333339</c:v>
                </c:pt>
                <c:pt idx="2">
                  <c:v>9.9583333333333339</c:v>
                </c:pt>
                <c:pt idx="3">
                  <c:v>10.828125</c:v>
                </c:pt>
                <c:pt idx="4">
                  <c:v>10.666666666666666</c:v>
                </c:pt>
                <c:pt idx="5">
                  <c:v>9.3385416666666661</c:v>
                </c:pt>
                <c:pt idx="6">
                  <c:v>7.864583333333333</c:v>
                </c:pt>
                <c:pt idx="7">
                  <c:v>8.171875</c:v>
                </c:pt>
                <c:pt idx="8">
                  <c:v>8.4114583333333339</c:v>
                </c:pt>
                <c:pt idx="9">
                  <c:v>8.28125</c:v>
                </c:pt>
                <c:pt idx="10">
                  <c:v>7.427083333333333</c:v>
                </c:pt>
                <c:pt idx="11">
                  <c:v>9.4947916666666661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D-4F72-9595-F6E08E36F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23744"/>
        <c:axId val="117715456"/>
      </c:barChart>
      <c:catAx>
        <c:axId val="11862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117715456"/>
        <c:crosses val="autoZero"/>
        <c:auto val="1"/>
        <c:lblAlgn val="ctr"/>
        <c:lblOffset val="100"/>
        <c:noMultiLvlLbl val="0"/>
      </c:catAx>
      <c:valAx>
        <c:axId val="11771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62374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total de </a:t>
            </a:r>
            <a:r>
              <a:rPr lang="en-US" sz="1600" baseline="0"/>
              <a:t>agua en la organización </a:t>
            </a:r>
            <a:r>
              <a:rPr lang="en-US" sz="1600"/>
              <a:t>(m3/mes)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72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institucional_mes'!$B$7:$B$18</c:f>
              <c:numCache>
                <c:formatCode>0.00</c:formatCode>
                <c:ptCount val="12"/>
                <c:pt idx="0">
                  <c:v>1869</c:v>
                </c:pt>
                <c:pt idx="1">
                  <c:v>1804</c:v>
                </c:pt>
                <c:pt idx="2">
                  <c:v>1912</c:v>
                </c:pt>
                <c:pt idx="3">
                  <c:v>2079</c:v>
                </c:pt>
                <c:pt idx="4">
                  <c:v>2048</c:v>
                </c:pt>
                <c:pt idx="5">
                  <c:v>1793</c:v>
                </c:pt>
                <c:pt idx="6">
                  <c:v>1510</c:v>
                </c:pt>
                <c:pt idx="7">
                  <c:v>1569</c:v>
                </c:pt>
                <c:pt idx="8">
                  <c:v>1615</c:v>
                </c:pt>
                <c:pt idx="9">
                  <c:v>1590</c:v>
                </c:pt>
                <c:pt idx="10">
                  <c:v>1426</c:v>
                </c:pt>
                <c:pt idx="11">
                  <c:v>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7-4137-BC8E-451C447FC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49344"/>
        <c:axId val="117717184"/>
      </c:barChart>
      <c:catAx>
        <c:axId val="1186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117717184"/>
        <c:crosses val="autoZero"/>
        <c:auto val="1"/>
        <c:lblAlgn val="ctr"/>
        <c:lblOffset val="100"/>
        <c:noMultiLvlLbl val="0"/>
      </c:catAx>
      <c:valAx>
        <c:axId val="117717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64934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124681</xdr:rowOff>
    </xdr:from>
    <xdr:to>
      <xdr:col>4</xdr:col>
      <xdr:colOff>717263</xdr:colOff>
      <xdr:row>22</xdr:row>
      <xdr:rowOff>66675</xdr:rowOff>
    </xdr:to>
    <xdr:pic>
      <xdr:nvPicPr>
        <xdr:cNvPr id="2" name="1 Imagen" descr="para-viajeros-lib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4681"/>
          <a:ext cx="3670013" cy="5266469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0</xdr:row>
      <xdr:rowOff>142875</xdr:rowOff>
    </xdr:from>
    <xdr:to>
      <xdr:col>12</xdr:col>
      <xdr:colOff>361950</xdr:colOff>
      <xdr:row>7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734050" y="14287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1.4)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6</xdr:col>
      <xdr:colOff>609600</xdr:colOff>
      <xdr:row>48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161925</xdr:rowOff>
    </xdr:from>
    <xdr:to>
      <xdr:col>6</xdr:col>
      <xdr:colOff>704850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0</xdr:rowOff>
    </xdr:from>
    <xdr:to>
      <xdr:col>6</xdr:col>
      <xdr:colOff>600075</xdr:colOff>
      <xdr:row>53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24</xdr:row>
      <xdr:rowOff>171449</xdr:rowOff>
    </xdr:from>
    <xdr:to>
      <xdr:col>6</xdr:col>
      <xdr:colOff>695326</xdr:colOff>
      <xdr:row>51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38099</xdr:rowOff>
    </xdr:from>
    <xdr:to>
      <xdr:col>6</xdr:col>
      <xdr:colOff>400050</xdr:colOff>
      <xdr:row>50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57150</xdr:rowOff>
    </xdr:from>
    <xdr:to>
      <xdr:col>6</xdr:col>
      <xdr:colOff>733425</xdr:colOff>
      <xdr:row>50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104774</xdr:rowOff>
    </xdr:from>
    <xdr:to>
      <xdr:col>6</xdr:col>
      <xdr:colOff>695325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47625</xdr:rowOff>
    </xdr:from>
    <xdr:to>
      <xdr:col>6</xdr:col>
      <xdr:colOff>695326</xdr:colOff>
      <xdr:row>46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6</xdr:col>
      <xdr:colOff>723900</xdr:colOff>
      <xdr:row>51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66674</xdr:rowOff>
    </xdr:from>
    <xdr:to>
      <xdr:col>6</xdr:col>
      <xdr:colOff>695325</xdr:colOff>
      <xdr:row>51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180975</xdr:rowOff>
    </xdr:from>
    <xdr:to>
      <xdr:col>7</xdr:col>
      <xdr:colOff>38100</xdr:colOff>
      <xdr:row>58</xdr:row>
      <xdr:rowOff>66674</xdr:rowOff>
    </xdr:to>
    <xdr:graphicFrame macro="">
      <xdr:nvGraphicFramePr>
        <xdr:cNvPr id="16387" name="1 Gráfico">
          <a:extLst>
            <a:ext uri="{FF2B5EF4-FFF2-40B4-BE49-F238E27FC236}">
              <a16:creationId xmlns:a16="http://schemas.microsoft.com/office/drawing/2014/main" id="{00000000-0008-0000-0B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142875</xdr:rowOff>
    </xdr:from>
    <xdr:to>
      <xdr:col>7</xdr:col>
      <xdr:colOff>142875</xdr:colOff>
      <xdr:row>95</xdr:row>
      <xdr:rowOff>19050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19049</xdr:rowOff>
    </xdr:from>
    <xdr:to>
      <xdr:col>7</xdr:col>
      <xdr:colOff>523874</xdr:colOff>
      <xdr:row>64</xdr:row>
      <xdr:rowOff>9524</xdr:rowOff>
    </xdr:to>
    <xdr:graphicFrame macro="">
      <xdr:nvGraphicFramePr>
        <xdr:cNvPr id="1039" name="1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171450</xdr:rowOff>
    </xdr:from>
    <xdr:to>
      <xdr:col>7</xdr:col>
      <xdr:colOff>504824</xdr:colOff>
      <xdr:row>41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carrillo@imprenta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topLeftCell="A10" workbookViewId="0">
      <selection activeCell="J24" sqref="J24"/>
    </sheetView>
  </sheetViews>
  <sheetFormatPr baseColWidth="10" defaultRowHeight="15" x14ac:dyDescent="0.25"/>
  <cols>
    <col min="1" max="16384" width="11.42578125" style="22"/>
  </cols>
  <sheetData>
    <row r="9" spans="6:13" ht="23.25" x14ac:dyDescent="0.35">
      <c r="F9" s="107"/>
      <c r="G9" s="107"/>
    </row>
    <row r="11" spans="6:13" ht="21" x14ac:dyDescent="0.35">
      <c r="F11" s="50" t="s">
        <v>36</v>
      </c>
      <c r="I11" s="104" t="s">
        <v>63</v>
      </c>
      <c r="J11" s="104"/>
      <c r="K11" s="104"/>
      <c r="L11" s="104"/>
      <c r="M11" s="104"/>
    </row>
    <row r="12" spans="6:13" ht="23.25" x14ac:dyDescent="0.35">
      <c r="F12" s="51"/>
      <c r="G12" s="52"/>
      <c r="I12" s="108"/>
      <c r="J12" s="108"/>
      <c r="K12" s="108"/>
      <c r="L12" s="108"/>
    </row>
    <row r="13" spans="6:13" ht="21" x14ac:dyDescent="0.35">
      <c r="F13" s="50" t="s">
        <v>37</v>
      </c>
      <c r="I13" s="104">
        <v>1</v>
      </c>
      <c r="J13" s="104"/>
      <c r="K13" s="104"/>
      <c r="L13" s="104"/>
      <c r="M13" s="104"/>
    </row>
    <row r="14" spans="6:13" ht="23.25" x14ac:dyDescent="0.35">
      <c r="F14" s="50" t="s">
        <v>38</v>
      </c>
      <c r="G14" s="52"/>
      <c r="I14" s="105" t="s">
        <v>64</v>
      </c>
      <c r="J14" s="105"/>
      <c r="K14" s="105"/>
      <c r="L14" s="105"/>
      <c r="M14" s="105"/>
    </row>
    <row r="15" spans="6:13" ht="21" x14ac:dyDescent="0.35">
      <c r="F15" s="50" t="s">
        <v>39</v>
      </c>
      <c r="I15" s="105" t="s">
        <v>65</v>
      </c>
      <c r="J15" s="105"/>
      <c r="K15" s="105"/>
      <c r="L15" s="105"/>
      <c r="M15" s="105"/>
    </row>
    <row r="16" spans="6:13" ht="21" x14ac:dyDescent="0.35">
      <c r="F16" s="51"/>
      <c r="I16" s="108"/>
      <c r="J16" s="108"/>
      <c r="K16" s="108"/>
      <c r="L16" s="108"/>
    </row>
    <row r="17" spans="6:13" ht="21" x14ac:dyDescent="0.35">
      <c r="F17" s="50" t="s">
        <v>40</v>
      </c>
      <c r="G17" s="50"/>
      <c r="I17" s="104" t="s">
        <v>66</v>
      </c>
      <c r="J17" s="104"/>
      <c r="K17" s="104"/>
      <c r="L17" s="104"/>
      <c r="M17" s="104"/>
    </row>
    <row r="18" spans="6:13" ht="21" x14ac:dyDescent="0.35">
      <c r="F18" s="50" t="s">
        <v>39</v>
      </c>
      <c r="I18" s="105" t="s">
        <v>67</v>
      </c>
      <c r="J18" s="105"/>
      <c r="K18" s="105"/>
      <c r="L18" s="105"/>
      <c r="M18" s="105"/>
    </row>
    <row r="19" spans="6:13" ht="21" x14ac:dyDescent="0.35">
      <c r="F19" s="50" t="s">
        <v>41</v>
      </c>
      <c r="I19" s="105" t="s">
        <v>68</v>
      </c>
      <c r="J19" s="105"/>
      <c r="K19" s="105"/>
      <c r="L19" s="105"/>
      <c r="M19" s="105"/>
    </row>
    <row r="20" spans="6:13" ht="21" x14ac:dyDescent="0.35">
      <c r="F20" s="50" t="s">
        <v>42</v>
      </c>
      <c r="I20" s="106" t="s">
        <v>69</v>
      </c>
      <c r="J20" s="105"/>
      <c r="K20" s="105"/>
      <c r="L20" s="105"/>
      <c r="M20" s="105"/>
    </row>
    <row r="21" spans="6:13" ht="23.25" x14ac:dyDescent="0.35">
      <c r="G21" s="53"/>
    </row>
    <row r="22" spans="6:13" ht="23.25" x14ac:dyDescent="0.35">
      <c r="F22" s="50" t="s">
        <v>43</v>
      </c>
      <c r="G22" s="53"/>
      <c r="J22" s="104" t="s">
        <v>71</v>
      </c>
      <c r="K22" s="104"/>
      <c r="L22" s="104"/>
      <c r="M22" s="104"/>
    </row>
  </sheetData>
  <protectedRanges>
    <protectedRange sqref="I11:L20" name="Rango1"/>
  </protectedRanges>
  <mergeCells count="12">
    <mergeCell ref="F9:G9"/>
    <mergeCell ref="I12:L12"/>
    <mergeCell ref="I16:L16"/>
    <mergeCell ref="I11:M11"/>
    <mergeCell ref="I13:M13"/>
    <mergeCell ref="I14:M14"/>
    <mergeCell ref="I15:M15"/>
    <mergeCell ref="I17:M17"/>
    <mergeCell ref="I18:M18"/>
    <mergeCell ref="I19:M19"/>
    <mergeCell ref="I20:M20"/>
    <mergeCell ref="J22:M22"/>
  </mergeCells>
  <hyperlinks>
    <hyperlink ref="I20" r:id="rId1" xr:uid="{00000000-0004-0000-0000-000000000000}"/>
  </hyperlinks>
  <pageMargins left="0.47" right="0.43" top="0.74803149606299213" bottom="0.74803149606299213" header="0.31496062992125984" footer="0.31496062992125984"/>
  <pageSetup paperSize="9" scale="90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7"/>
  <sheetViews>
    <sheetView showGridLines="0" tabSelected="1" zoomScaleNormal="100" workbookViewId="0">
      <selection activeCell="H10" sqref="H10"/>
    </sheetView>
  </sheetViews>
  <sheetFormatPr baseColWidth="10" defaultRowHeight="15" x14ac:dyDescent="0.25"/>
  <cols>
    <col min="1" max="2" width="12.7109375" style="22" customWidth="1"/>
    <col min="3" max="3" width="16.7109375" style="22" customWidth="1"/>
    <col min="4" max="4" width="13" style="22" customWidth="1"/>
    <col min="5" max="5" width="15.140625" style="22" customWidth="1"/>
    <col min="6" max="6" width="23.140625" style="22" customWidth="1"/>
    <col min="7" max="16384" width="11.42578125" style="22"/>
  </cols>
  <sheetData>
    <row r="1" spans="1:10" x14ac:dyDescent="0.25">
      <c r="A1" s="110" t="s">
        <v>47</v>
      </c>
      <c r="B1" s="110"/>
      <c r="C1" s="114" t="str">
        <f>IF('Datos Generales'!I11="","",'Datos Generales'!I11)</f>
        <v>Imprenta Nacional</v>
      </c>
      <c r="D1" s="114"/>
      <c r="E1" s="114"/>
      <c r="F1" s="114"/>
      <c r="G1" s="114"/>
      <c r="H1" s="21"/>
    </row>
    <row r="2" spans="1:10" x14ac:dyDescent="0.25">
      <c r="A2" s="110" t="s">
        <v>44</v>
      </c>
      <c r="B2" s="110"/>
      <c r="C2" s="115">
        <v>1</v>
      </c>
      <c r="D2" s="115"/>
      <c r="E2" s="115"/>
      <c r="F2" s="115"/>
      <c r="G2" s="115"/>
      <c r="H2" s="21"/>
    </row>
    <row r="3" spans="1:10" x14ac:dyDescent="0.25">
      <c r="A3" s="110" t="s">
        <v>45</v>
      </c>
      <c r="B3" s="110"/>
      <c r="C3" s="18" t="str">
        <f>IF('Datos Generales'!J22="","",'Datos Generales'!J22)</f>
        <v>II semestre 2016</v>
      </c>
      <c r="D3" s="18"/>
      <c r="E3" s="18"/>
      <c r="F3" s="18"/>
      <c r="G3" s="18"/>
      <c r="H3" s="21"/>
    </row>
    <row r="4" spans="1:10" x14ac:dyDescent="0.25">
      <c r="A4" s="110" t="s">
        <v>29</v>
      </c>
      <c r="B4" s="110"/>
      <c r="C4" s="116">
        <v>42794</v>
      </c>
      <c r="D4" s="113"/>
      <c r="E4" s="113"/>
      <c r="F4" s="113"/>
      <c r="G4" s="113"/>
      <c r="H4" s="21"/>
    </row>
    <row r="5" spans="1:10" x14ac:dyDescent="0.25">
      <c r="A5" s="110" t="s">
        <v>30</v>
      </c>
      <c r="B5" s="110"/>
      <c r="C5" s="113" t="s">
        <v>66</v>
      </c>
      <c r="D5" s="113"/>
      <c r="E5" s="113"/>
      <c r="F5" s="113"/>
      <c r="G5" s="113"/>
      <c r="H5" s="21"/>
    </row>
    <row r="6" spans="1:10" x14ac:dyDescent="0.25">
      <c r="A6" s="110" t="s">
        <v>54</v>
      </c>
      <c r="B6" s="110"/>
      <c r="C6" s="113" t="s">
        <v>70</v>
      </c>
      <c r="D6" s="113"/>
      <c r="E6" s="113"/>
      <c r="F6" s="113"/>
      <c r="G6" s="113"/>
      <c r="H6" s="21"/>
    </row>
    <row r="7" spans="1:10" x14ac:dyDescent="0.25">
      <c r="A7" s="23"/>
      <c r="B7" s="23"/>
      <c r="C7" s="111" t="s">
        <v>55</v>
      </c>
      <c r="D7" s="111"/>
      <c r="E7" s="111"/>
      <c r="F7" s="111"/>
      <c r="G7" s="111"/>
      <c r="H7" s="112"/>
    </row>
    <row r="8" spans="1:10" x14ac:dyDescent="0.25">
      <c r="C8" s="112"/>
      <c r="D8" s="112"/>
      <c r="E8" s="112"/>
      <c r="F8" s="112"/>
      <c r="G8" s="112"/>
      <c r="H8" s="112"/>
    </row>
    <row r="9" spans="1:10" x14ac:dyDescent="0.25">
      <c r="C9" s="24"/>
      <c r="D9" s="24"/>
      <c r="E9" s="24"/>
      <c r="F9" s="24"/>
      <c r="G9" s="24"/>
      <c r="H9" s="24"/>
    </row>
    <row r="10" spans="1:10" ht="33" thickBot="1" x14ac:dyDescent="0.3">
      <c r="B10" s="25" t="s">
        <v>0</v>
      </c>
      <c r="C10" s="26" t="s">
        <v>52</v>
      </c>
      <c r="D10" s="26" t="s">
        <v>1</v>
      </c>
      <c r="E10" s="26" t="s">
        <v>15</v>
      </c>
      <c r="F10" s="27" t="s">
        <v>53</v>
      </c>
    </row>
    <row r="11" spans="1:10" x14ac:dyDescent="0.25">
      <c r="B11" s="28" t="s">
        <v>2</v>
      </c>
      <c r="C11" s="3">
        <v>1869</v>
      </c>
      <c r="D11" s="97">
        <v>3577014</v>
      </c>
      <c r="E11" s="3">
        <v>192</v>
      </c>
      <c r="F11" s="6">
        <f t="shared" ref="F11:F19" si="0">IF(C11=0,"",C11/E11)</f>
        <v>9.734375</v>
      </c>
    </row>
    <row r="12" spans="1:10" x14ac:dyDescent="0.25">
      <c r="B12" s="29" t="s">
        <v>3</v>
      </c>
      <c r="C12" s="1">
        <v>1804</v>
      </c>
      <c r="D12" s="98">
        <v>2666984</v>
      </c>
      <c r="E12" s="1">
        <v>192</v>
      </c>
      <c r="F12" s="6">
        <f t="shared" si="0"/>
        <v>9.3958333333333339</v>
      </c>
      <c r="I12" s="109"/>
      <c r="J12" s="109"/>
    </row>
    <row r="13" spans="1:10" x14ac:dyDescent="0.25">
      <c r="B13" s="29" t="s">
        <v>4</v>
      </c>
      <c r="C13" s="1">
        <v>1912</v>
      </c>
      <c r="D13" s="98">
        <v>2833884</v>
      </c>
      <c r="E13" s="1">
        <v>192</v>
      </c>
      <c r="F13" s="6">
        <f t="shared" si="0"/>
        <v>9.9583333333333339</v>
      </c>
      <c r="I13" s="109"/>
      <c r="J13" s="109"/>
    </row>
    <row r="14" spans="1:10" x14ac:dyDescent="0.25">
      <c r="B14" s="29" t="s">
        <v>5</v>
      </c>
      <c r="C14" s="1">
        <v>2079</v>
      </c>
      <c r="D14" s="98">
        <v>3036607</v>
      </c>
      <c r="E14" s="1">
        <v>192</v>
      </c>
      <c r="F14" s="6">
        <f t="shared" si="0"/>
        <v>10.828125</v>
      </c>
      <c r="I14" s="109"/>
      <c r="J14" s="109"/>
    </row>
    <row r="15" spans="1:10" x14ac:dyDescent="0.25">
      <c r="B15" s="29" t="s">
        <v>6</v>
      </c>
      <c r="C15" s="1">
        <v>2048</v>
      </c>
      <c r="D15" s="98">
        <v>2961614</v>
      </c>
      <c r="E15" s="1">
        <v>192</v>
      </c>
      <c r="F15" s="6">
        <f t="shared" si="0"/>
        <v>10.666666666666666</v>
      </c>
      <c r="I15" s="109"/>
      <c r="J15" s="109"/>
    </row>
    <row r="16" spans="1:10" x14ac:dyDescent="0.25">
      <c r="B16" s="29" t="s">
        <v>7</v>
      </c>
      <c r="C16" s="1">
        <v>1793</v>
      </c>
      <c r="D16" s="98">
        <v>2590206</v>
      </c>
      <c r="E16" s="1">
        <v>192</v>
      </c>
      <c r="F16" s="6">
        <f t="shared" si="0"/>
        <v>9.3385416666666661</v>
      </c>
    </row>
    <row r="17" spans="1:7" x14ac:dyDescent="0.25">
      <c r="B17" s="29" t="s">
        <v>8</v>
      </c>
      <c r="C17" s="1">
        <v>1510</v>
      </c>
      <c r="D17" s="101">
        <v>2257035</v>
      </c>
      <c r="E17" s="1">
        <v>192</v>
      </c>
      <c r="F17" s="6">
        <f t="shared" si="0"/>
        <v>7.864583333333333</v>
      </c>
    </row>
    <row r="18" spans="1:7" x14ac:dyDescent="0.25">
      <c r="B18" s="29" t="s">
        <v>9</v>
      </c>
      <c r="C18" s="1">
        <v>1569</v>
      </c>
      <c r="D18" s="101">
        <v>2444424</v>
      </c>
      <c r="E18" s="1">
        <v>192</v>
      </c>
      <c r="F18" s="6">
        <f t="shared" si="0"/>
        <v>8.171875</v>
      </c>
    </row>
    <row r="19" spans="1:7" x14ac:dyDescent="0.25">
      <c r="B19" s="29" t="s">
        <v>10</v>
      </c>
      <c r="C19" s="1">
        <v>1615</v>
      </c>
      <c r="D19" s="101">
        <v>2516759</v>
      </c>
      <c r="E19" s="1">
        <v>192</v>
      </c>
      <c r="F19" s="6">
        <f t="shared" si="0"/>
        <v>8.4114583333333339</v>
      </c>
    </row>
    <row r="20" spans="1:7" x14ac:dyDescent="0.25">
      <c r="B20" s="29" t="s">
        <v>11</v>
      </c>
      <c r="C20" s="1">
        <v>1590</v>
      </c>
      <c r="D20" s="101">
        <v>2477447</v>
      </c>
      <c r="E20" s="1">
        <v>192</v>
      </c>
      <c r="F20" s="6">
        <f t="shared" ref="F20:F22" si="1">IF(C20=0,"",C20/E20)</f>
        <v>8.28125</v>
      </c>
    </row>
    <row r="21" spans="1:7" x14ac:dyDescent="0.25">
      <c r="B21" s="29" t="s">
        <v>12</v>
      </c>
      <c r="C21" s="8">
        <v>1426</v>
      </c>
      <c r="D21" s="102">
        <v>2219556</v>
      </c>
      <c r="E21" s="8">
        <v>192</v>
      </c>
      <c r="F21" s="6">
        <f>IF(C21=0,"",C21/E21)</f>
        <v>7.427083333333333</v>
      </c>
    </row>
    <row r="22" spans="1:7" ht="15.75" thickBot="1" x14ac:dyDescent="0.3">
      <c r="B22" s="30" t="s">
        <v>13</v>
      </c>
      <c r="C22" s="10">
        <v>1823</v>
      </c>
      <c r="D22" s="103">
        <v>2843839</v>
      </c>
      <c r="E22" s="10">
        <v>192</v>
      </c>
      <c r="F22" s="12">
        <f t="shared" si="1"/>
        <v>9.4947916666666661</v>
      </c>
    </row>
    <row r="23" spans="1:7" x14ac:dyDescent="0.25">
      <c r="B23" s="31" t="s">
        <v>46</v>
      </c>
      <c r="C23" s="32">
        <f>IF(SUM(C11:C22)=0,"",SUM(C11:C22))</f>
        <v>21038</v>
      </c>
      <c r="D23" s="99">
        <f>IF(SUM(D11:D22)=0,"",SUM(D11:D22))</f>
        <v>32425369</v>
      </c>
      <c r="E23" s="34">
        <v>192</v>
      </c>
      <c r="F23" s="35" t="s">
        <v>57</v>
      </c>
      <c r="G23" s="36"/>
    </row>
    <row r="24" spans="1:7" ht="15.75" thickBot="1" x14ac:dyDescent="0.3">
      <c r="B24" s="37" t="s">
        <v>56</v>
      </c>
      <c r="C24" s="38">
        <f>IF(SUM(C11:C22)=0," ",AVERAGE(C11:C22))</f>
        <v>1753.1666666666667</v>
      </c>
      <c r="D24" s="100">
        <f>IF(SUM(D11:D22)=0," ",AVERAGE(D11:D22))</f>
        <v>2702114.0833333335</v>
      </c>
      <c r="E24" s="38">
        <f>IF(SUM(E11:E22)=0,"",AVERAGE(E11:E22))</f>
        <v>192</v>
      </c>
      <c r="F24" s="40">
        <f>IF(SUM(F11:F22)=0,"",AVERAGE(F11:F22))</f>
        <v>9.1310763888888875</v>
      </c>
      <c r="G24" s="36"/>
    </row>
    <row r="25" spans="1:7" x14ac:dyDescent="0.25">
      <c r="A25" s="41"/>
    </row>
    <row r="26" spans="1:7" x14ac:dyDescent="0.25">
      <c r="A26" s="41"/>
    </row>
    <row r="27" spans="1:7" x14ac:dyDescent="0.25">
      <c r="A27" s="41"/>
    </row>
  </sheetData>
  <sheetProtection autoFilter="0"/>
  <protectedRanges>
    <protectedRange sqref="D1:E7 F2:G9" name="Rango2"/>
    <protectedRange sqref="C20:E22" name="Rango3"/>
    <protectedRange sqref="C11:E19" name="Rango3_2"/>
  </protectedRanges>
  <mergeCells count="16">
    <mergeCell ref="A3:B3"/>
    <mergeCell ref="A1:B1"/>
    <mergeCell ref="A2:B2"/>
    <mergeCell ref="A4:B4"/>
    <mergeCell ref="A5:B5"/>
    <mergeCell ref="C1:G1"/>
    <mergeCell ref="C2:G2"/>
    <mergeCell ref="C4:G4"/>
    <mergeCell ref="C5:G5"/>
    <mergeCell ref="I13:J13"/>
    <mergeCell ref="I14:J14"/>
    <mergeCell ref="I15:J15"/>
    <mergeCell ref="I12:J12"/>
    <mergeCell ref="A6:B6"/>
    <mergeCell ref="C7:H8"/>
    <mergeCell ref="C6:G6"/>
  </mergeCells>
  <phoneticPr fontId="5" type="noConversion"/>
  <printOptions horizontalCentered="1"/>
  <pageMargins left="0.62992125984251968" right="0.31496062992125984" top="1.1417322834645669" bottom="0.78740157480314965" header="0.31496062992125984" footer="0.31496062992125984"/>
  <pageSetup scale="90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1" width="12.7109375" style="22" customWidth="1"/>
    <col min="2" max="2" width="11.7109375" style="22" customWidth="1"/>
    <col min="3" max="3" width="17" style="22" customWidth="1"/>
    <col min="4" max="4" width="15" style="22" customWidth="1"/>
    <col min="5" max="5" width="15.7109375" style="22" customWidth="1"/>
    <col min="6" max="6" width="22.5703125" style="22" customWidth="1"/>
    <col min="7" max="7" width="11.42578125" style="22"/>
    <col min="8" max="8" width="10.85546875" style="22" customWidth="1"/>
    <col min="9" max="16384" width="11.42578125" style="22"/>
  </cols>
  <sheetData>
    <row r="1" spans="1:8" x14ac:dyDescent="0.25">
      <c r="A1" s="110" t="s">
        <v>47</v>
      </c>
      <c r="B1" s="110"/>
      <c r="C1" s="114" t="str">
        <f>IF('Datos Generales'!I11="","",'Datos Generales'!I11)</f>
        <v>Imprenta Nacional</v>
      </c>
      <c r="D1" s="114"/>
      <c r="E1" s="114"/>
      <c r="F1" s="114"/>
      <c r="G1" s="114"/>
      <c r="H1" s="21"/>
    </row>
    <row r="2" spans="1:8" x14ac:dyDescent="0.25">
      <c r="A2" s="110" t="s">
        <v>44</v>
      </c>
      <c r="B2" s="110"/>
      <c r="C2" s="115"/>
      <c r="D2" s="115"/>
      <c r="E2" s="115"/>
      <c r="F2" s="115"/>
      <c r="G2" s="115"/>
      <c r="H2" s="21"/>
    </row>
    <row r="3" spans="1:8" x14ac:dyDescent="0.25">
      <c r="A3" s="110" t="s">
        <v>45</v>
      </c>
      <c r="B3" s="110"/>
      <c r="C3" s="18" t="str">
        <f>IF('Datos Generales'!J22="","",'Datos Generales'!J22)</f>
        <v>II semestre 2016</v>
      </c>
      <c r="D3" s="18"/>
      <c r="E3" s="18"/>
      <c r="F3" s="18"/>
      <c r="G3" s="18"/>
      <c r="H3" s="21"/>
    </row>
    <row r="4" spans="1:8" x14ac:dyDescent="0.25">
      <c r="A4" s="110" t="s">
        <v>29</v>
      </c>
      <c r="B4" s="110"/>
      <c r="C4" s="115"/>
      <c r="D4" s="115"/>
      <c r="E4" s="115"/>
      <c r="F4" s="115"/>
      <c r="G4" s="115"/>
      <c r="H4" s="21"/>
    </row>
    <row r="5" spans="1:8" x14ac:dyDescent="0.25">
      <c r="A5" s="110" t="s">
        <v>30</v>
      </c>
      <c r="B5" s="110"/>
      <c r="C5" s="115"/>
      <c r="D5" s="115"/>
      <c r="E5" s="115"/>
      <c r="F5" s="115"/>
      <c r="G5" s="115"/>
      <c r="H5" s="21"/>
    </row>
    <row r="6" spans="1:8" x14ac:dyDescent="0.25">
      <c r="A6" s="110" t="s">
        <v>54</v>
      </c>
      <c r="B6" s="110"/>
      <c r="C6" s="115"/>
      <c r="D6" s="115"/>
      <c r="E6" s="115"/>
      <c r="F6" s="115"/>
      <c r="G6" s="115"/>
      <c r="H6" s="21"/>
    </row>
    <row r="7" spans="1:8" ht="17.25" customHeight="1" x14ac:dyDescent="0.25">
      <c r="A7" s="23"/>
      <c r="B7" s="23"/>
      <c r="C7" s="112" t="s">
        <v>55</v>
      </c>
      <c r="D7" s="112"/>
      <c r="E7" s="112"/>
      <c r="F7" s="112"/>
      <c r="G7" s="112"/>
      <c r="H7" s="112"/>
    </row>
    <row r="8" spans="1:8" x14ac:dyDescent="0.25">
      <c r="C8" s="112"/>
      <c r="D8" s="112"/>
      <c r="E8" s="112"/>
      <c r="F8" s="112"/>
      <c r="G8" s="112"/>
      <c r="H8" s="112"/>
    </row>
    <row r="9" spans="1:8" x14ac:dyDescent="0.25">
      <c r="C9" s="24"/>
      <c r="D9" s="24"/>
      <c r="E9" s="24"/>
      <c r="F9" s="24"/>
      <c r="G9" s="24"/>
      <c r="H9" s="24"/>
    </row>
    <row r="10" spans="1:8" ht="45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19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20"/>
      <c r="F12" s="6" t="str">
        <f t="shared" si="0"/>
        <v/>
      </c>
    </row>
    <row r="13" spans="1:8" x14ac:dyDescent="0.25">
      <c r="B13" s="29" t="s">
        <v>4</v>
      </c>
      <c r="C13" s="1"/>
      <c r="D13" s="7"/>
      <c r="E13" s="20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20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20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20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20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20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 t="shared" si="0"/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9" t="str">
        <f>IF(SUM(E11:E22)=0,"",AVERAGE(E11:E22))</f>
        <v/>
      </c>
      <c r="F24" s="15" t="str">
        <f>IF(SUM(F11:F22)=0,"",AVERAGE(F11:F22))</f>
        <v/>
      </c>
    </row>
  </sheetData>
  <sheetProtection sheet="1" objects="1" scenarios="1" autoFilter="0"/>
  <protectedRanges>
    <protectedRange sqref="C20:E22" name="Rango3"/>
    <protectedRange sqref="D3:G6" name="Rango2"/>
    <protectedRange sqref="C11:E18" name="Rango3_1"/>
  </protectedRanges>
  <mergeCells count="12">
    <mergeCell ref="C7:H8"/>
    <mergeCell ref="C1:G1"/>
    <mergeCell ref="C2:G2"/>
    <mergeCell ref="C4:G4"/>
    <mergeCell ref="C5:G5"/>
    <mergeCell ref="C6:G6"/>
    <mergeCell ref="A4:B4"/>
    <mergeCell ref="A5:B5"/>
    <mergeCell ref="A6:B6"/>
    <mergeCell ref="A1:B1"/>
    <mergeCell ref="A2:B2"/>
    <mergeCell ref="A3:B3"/>
  </mergeCells>
  <phoneticPr fontId="5" type="noConversion"/>
  <printOptions horizontalCentered="1"/>
  <pageMargins left="0.51181102362204722" right="0.31496062992125984" top="0.98425196850393704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4" width="15.140625" style="22" customWidth="1"/>
    <col min="5" max="5" width="15.7109375" style="22" customWidth="1"/>
    <col min="6" max="6" width="23" style="22" customWidth="1"/>
    <col min="7" max="7" width="10" style="22" customWidth="1"/>
    <col min="8" max="8" width="8.85546875" style="22" customWidth="1"/>
    <col min="9" max="16384" width="11.42578125" style="22"/>
  </cols>
  <sheetData>
    <row r="1" spans="1:8" x14ac:dyDescent="0.25">
      <c r="A1" s="110" t="s">
        <v>28</v>
      </c>
      <c r="B1" s="110"/>
      <c r="C1" s="114" t="str">
        <f>IF('Datos Generales'!I11="","",'Datos Generales'!I11)</f>
        <v>Imprenta Nacional</v>
      </c>
      <c r="D1" s="114"/>
      <c r="E1" s="114"/>
      <c r="F1" s="114"/>
      <c r="G1" s="114"/>
      <c r="H1" s="21"/>
    </row>
    <row r="2" spans="1:8" x14ac:dyDescent="0.25">
      <c r="A2" s="110" t="s">
        <v>44</v>
      </c>
      <c r="B2" s="110"/>
      <c r="C2" s="115"/>
      <c r="D2" s="115"/>
      <c r="E2" s="115"/>
      <c r="F2" s="115"/>
      <c r="G2" s="115"/>
      <c r="H2" s="21"/>
    </row>
    <row r="3" spans="1:8" x14ac:dyDescent="0.25">
      <c r="A3" s="110" t="s">
        <v>45</v>
      </c>
      <c r="B3" s="110"/>
      <c r="C3" s="18" t="str">
        <f>IF('Datos Generales'!J22="","",'Datos Generales'!J22)</f>
        <v>II semestre 2016</v>
      </c>
      <c r="D3" s="18"/>
      <c r="E3" s="18"/>
      <c r="F3" s="18"/>
      <c r="G3" s="18"/>
      <c r="H3" s="48"/>
    </row>
    <row r="4" spans="1:8" x14ac:dyDescent="0.25">
      <c r="A4" s="110" t="s">
        <v>29</v>
      </c>
      <c r="B4" s="110"/>
      <c r="C4" s="115"/>
      <c r="D4" s="115"/>
      <c r="E4" s="115"/>
      <c r="F4" s="115"/>
      <c r="G4" s="115"/>
      <c r="H4" s="48"/>
    </row>
    <row r="5" spans="1:8" x14ac:dyDescent="0.25">
      <c r="A5" s="110" t="s">
        <v>30</v>
      </c>
      <c r="B5" s="110"/>
      <c r="C5" s="115"/>
      <c r="D5" s="115"/>
      <c r="E5" s="115"/>
      <c r="F5" s="115"/>
      <c r="G5" s="115"/>
      <c r="H5" s="48"/>
    </row>
    <row r="6" spans="1:8" x14ac:dyDescent="0.25">
      <c r="A6" s="110" t="s">
        <v>54</v>
      </c>
      <c r="B6" s="110"/>
      <c r="C6" s="115"/>
      <c r="D6" s="115"/>
      <c r="E6" s="115"/>
      <c r="F6" s="115"/>
      <c r="G6" s="115"/>
      <c r="H6" s="48"/>
    </row>
    <row r="7" spans="1:8" ht="21.75" customHeight="1" x14ac:dyDescent="0.25">
      <c r="A7" s="23"/>
      <c r="B7" s="23"/>
      <c r="C7" s="111" t="s">
        <v>55</v>
      </c>
      <c r="D7" s="111"/>
      <c r="E7" s="111"/>
      <c r="F7" s="111"/>
      <c r="G7" s="111"/>
      <c r="H7" s="112"/>
    </row>
    <row r="8" spans="1:8" ht="9" customHeight="1" x14ac:dyDescent="0.25">
      <c r="C8" s="112"/>
      <c r="D8" s="112"/>
      <c r="E8" s="112"/>
      <c r="F8" s="112"/>
      <c r="G8" s="112"/>
      <c r="H8" s="11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1" name="Rango2"/>
    <protectedRange sqref="D7:E7 F7:G8" name="Rango2_1"/>
    <protectedRange sqref="D2:G6" name="Rango2_1_1"/>
  </protectedRanges>
  <mergeCells count="12">
    <mergeCell ref="A6:B6"/>
    <mergeCell ref="C7:H8"/>
    <mergeCell ref="A1:B1"/>
    <mergeCell ref="A2:B2"/>
    <mergeCell ref="A3:B3"/>
    <mergeCell ref="A4:B4"/>
    <mergeCell ref="A5:B5"/>
    <mergeCell ref="C6:G6"/>
    <mergeCell ref="C1:G1"/>
    <mergeCell ref="C2:G2"/>
    <mergeCell ref="C4:G4"/>
    <mergeCell ref="C5:G5"/>
  </mergeCells>
  <phoneticPr fontId="5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1" width="12.7109375" style="22" customWidth="1"/>
    <col min="2" max="2" width="12.42578125" style="22" customWidth="1"/>
    <col min="3" max="3" width="14.5703125" style="22" customWidth="1"/>
    <col min="4" max="4" width="15" style="22" customWidth="1"/>
    <col min="5" max="5" width="15.140625" style="22" customWidth="1"/>
    <col min="6" max="6" width="24.5703125" style="22" customWidth="1"/>
    <col min="7" max="16384" width="11.42578125" style="22"/>
  </cols>
  <sheetData>
    <row r="1" spans="1:8" x14ac:dyDescent="0.25">
      <c r="A1" s="110" t="s">
        <v>28</v>
      </c>
      <c r="B1" s="110"/>
      <c r="C1" s="114" t="str">
        <f>IF('Datos Generales'!I11="","",'Datos Generales'!I11)</f>
        <v>Imprenta Nacional</v>
      </c>
      <c r="D1" s="114"/>
      <c r="E1" s="114"/>
      <c r="F1" s="114"/>
      <c r="G1" s="114"/>
      <c r="H1" s="21"/>
    </row>
    <row r="2" spans="1:8" x14ac:dyDescent="0.25">
      <c r="A2" s="110" t="s">
        <v>44</v>
      </c>
      <c r="B2" s="110"/>
      <c r="C2" s="114"/>
      <c r="D2" s="114"/>
      <c r="E2" s="114"/>
      <c r="F2" s="114"/>
      <c r="G2" s="114"/>
      <c r="H2" s="48"/>
    </row>
    <row r="3" spans="1:8" x14ac:dyDescent="0.25">
      <c r="A3" s="110" t="s">
        <v>45</v>
      </c>
      <c r="B3" s="110"/>
      <c r="C3" s="17" t="str">
        <f>IF('Datos Generales'!J22="","",'Datos Generales'!J22)</f>
        <v>II semestre 2016</v>
      </c>
      <c r="D3" s="17"/>
      <c r="E3" s="17"/>
      <c r="F3" s="17"/>
      <c r="G3" s="17"/>
      <c r="H3" s="48"/>
    </row>
    <row r="4" spans="1:8" x14ac:dyDescent="0.25">
      <c r="A4" s="110" t="s">
        <v>29</v>
      </c>
      <c r="B4" s="110"/>
      <c r="C4" s="114"/>
      <c r="D4" s="114"/>
      <c r="E4" s="114"/>
      <c r="F4" s="114"/>
      <c r="G4" s="114"/>
      <c r="H4" s="48"/>
    </row>
    <row r="5" spans="1:8" x14ac:dyDescent="0.25">
      <c r="A5" s="110" t="s">
        <v>30</v>
      </c>
      <c r="B5" s="110"/>
      <c r="C5" s="114"/>
      <c r="D5" s="114"/>
      <c r="E5" s="114"/>
      <c r="F5" s="114"/>
      <c r="G5" s="114"/>
      <c r="H5" s="48"/>
    </row>
    <row r="6" spans="1:8" x14ac:dyDescent="0.25">
      <c r="A6" s="110" t="s">
        <v>54</v>
      </c>
      <c r="B6" s="110"/>
      <c r="C6" s="114"/>
      <c r="D6" s="114"/>
      <c r="E6" s="114"/>
      <c r="F6" s="114"/>
      <c r="G6" s="114"/>
      <c r="H6" s="48"/>
    </row>
    <row r="7" spans="1:8" ht="21.75" customHeight="1" x14ac:dyDescent="0.25">
      <c r="A7" s="23"/>
      <c r="B7" s="23"/>
      <c r="C7" s="111" t="s">
        <v>55</v>
      </c>
      <c r="D7" s="111"/>
      <c r="E7" s="111"/>
      <c r="F7" s="111"/>
      <c r="G7" s="111"/>
      <c r="H7" s="112"/>
    </row>
    <row r="8" spans="1:8" ht="9" customHeight="1" x14ac:dyDescent="0.25">
      <c r="C8" s="112"/>
      <c r="D8" s="112"/>
      <c r="E8" s="112"/>
      <c r="F8" s="112"/>
      <c r="G8" s="112"/>
      <c r="H8" s="11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7:H8"/>
    <mergeCell ref="A1:B1"/>
    <mergeCell ref="A2:B2"/>
    <mergeCell ref="A3:B3"/>
    <mergeCell ref="A4:B4"/>
    <mergeCell ref="A5:B5"/>
    <mergeCell ref="C4:G4"/>
    <mergeCell ref="C5:G5"/>
    <mergeCell ref="C6:G6"/>
    <mergeCell ref="C1:G1"/>
    <mergeCell ref="C2:G2"/>
  </mergeCells>
  <phoneticPr fontId="5" type="noConversion"/>
  <printOptions horizontalCentered="1"/>
  <pageMargins left="0.35433070866141736" right="0.31496062992125984" top="1.1023622047244095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4"/>
  <sheetViews>
    <sheetView showGridLines="0" zoomScaleNormal="100" workbookViewId="0">
      <selection activeCell="J29" sqref="J29"/>
    </sheetView>
  </sheetViews>
  <sheetFormatPr baseColWidth="10" defaultRowHeight="15" x14ac:dyDescent="0.25"/>
  <cols>
    <col min="1" max="2" width="12.7109375" style="22" customWidth="1"/>
    <col min="3" max="3" width="16.7109375" style="22" customWidth="1"/>
    <col min="4" max="4" width="13.42578125" style="22" customWidth="1"/>
    <col min="5" max="5" width="15.7109375" style="22" customWidth="1"/>
    <col min="6" max="6" width="23.5703125" style="22" customWidth="1"/>
    <col min="7" max="16384" width="11.42578125" style="22"/>
  </cols>
  <sheetData>
    <row r="1" spans="1:8" x14ac:dyDescent="0.25">
      <c r="A1" s="110" t="s">
        <v>28</v>
      </c>
      <c r="B1" s="110"/>
      <c r="C1" s="114" t="str">
        <f>IF('Datos Generales'!I11="","",'Datos Generales'!I11)</f>
        <v>Imprenta Nacional</v>
      </c>
      <c r="D1" s="114"/>
      <c r="E1" s="114"/>
      <c r="F1" s="114"/>
      <c r="G1" s="114"/>
      <c r="H1" s="21"/>
    </row>
    <row r="2" spans="1:8" x14ac:dyDescent="0.25">
      <c r="A2" s="110" t="s">
        <v>44</v>
      </c>
      <c r="B2" s="110"/>
      <c r="C2" s="115"/>
      <c r="D2" s="115"/>
      <c r="E2" s="115"/>
      <c r="F2" s="115"/>
      <c r="G2" s="115"/>
      <c r="H2" s="21"/>
    </row>
    <row r="3" spans="1:8" x14ac:dyDescent="0.25">
      <c r="A3" s="110" t="s">
        <v>45</v>
      </c>
      <c r="B3" s="110"/>
      <c r="C3" s="18" t="str">
        <f>IF('Datos Generales'!J22="","",'Datos Generales'!J22)</f>
        <v>II semestre 2016</v>
      </c>
      <c r="D3" s="18"/>
      <c r="E3" s="18"/>
      <c r="F3" s="18"/>
      <c r="G3" s="18"/>
      <c r="H3" s="21"/>
    </row>
    <row r="4" spans="1:8" x14ac:dyDescent="0.25">
      <c r="A4" s="110" t="s">
        <v>29</v>
      </c>
      <c r="B4" s="110"/>
      <c r="C4" s="115"/>
      <c r="D4" s="115"/>
      <c r="E4" s="115"/>
      <c r="F4" s="115"/>
      <c r="G4" s="115"/>
      <c r="H4" s="21"/>
    </row>
    <row r="5" spans="1:8" x14ac:dyDescent="0.25">
      <c r="A5" s="110" t="s">
        <v>30</v>
      </c>
      <c r="B5" s="110"/>
      <c r="C5" s="115"/>
      <c r="D5" s="115"/>
      <c r="E5" s="115"/>
      <c r="F5" s="115"/>
      <c r="G5" s="115"/>
      <c r="H5" s="21"/>
    </row>
    <row r="6" spans="1:8" x14ac:dyDescent="0.25">
      <c r="A6" s="110" t="s">
        <v>54</v>
      </c>
      <c r="B6" s="110"/>
      <c r="C6" s="115"/>
      <c r="D6" s="115"/>
      <c r="E6" s="115"/>
      <c r="F6" s="115"/>
      <c r="G6" s="115"/>
      <c r="H6" s="21"/>
    </row>
    <row r="7" spans="1:8" ht="21.75" customHeight="1" x14ac:dyDescent="0.25">
      <c r="A7" s="23"/>
      <c r="B7" s="23"/>
      <c r="C7" s="112" t="s">
        <v>55</v>
      </c>
      <c r="D7" s="112"/>
      <c r="E7" s="112"/>
      <c r="F7" s="112"/>
      <c r="G7" s="42"/>
      <c r="H7" s="42"/>
    </row>
    <row r="8" spans="1:8" ht="18.75" customHeight="1" x14ac:dyDescent="0.25">
      <c r="C8" s="112"/>
      <c r="D8" s="112"/>
      <c r="E8" s="112"/>
      <c r="F8" s="112"/>
      <c r="G8" s="42"/>
      <c r="H8" s="4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7:F8"/>
    <mergeCell ref="C1:G1"/>
    <mergeCell ref="C2:G2"/>
    <mergeCell ref="C4:G4"/>
    <mergeCell ref="C5:G5"/>
    <mergeCell ref="C6:G6"/>
    <mergeCell ref="A6:B6"/>
    <mergeCell ref="A1:B1"/>
    <mergeCell ref="A2:B2"/>
    <mergeCell ref="A3:B3"/>
    <mergeCell ref="A4:B4"/>
    <mergeCell ref="A5:B5"/>
  </mergeCells>
  <phoneticPr fontId="5" type="noConversion"/>
  <printOptions horizontalCentered="1"/>
  <pageMargins left="0.26" right="0.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4.85546875" style="22" customWidth="1"/>
    <col min="4" max="4" width="14.28515625" style="22" customWidth="1"/>
    <col min="5" max="5" width="12.85546875" style="22" customWidth="1"/>
    <col min="6" max="6" width="24" style="22" customWidth="1"/>
    <col min="7" max="16384" width="11.42578125" style="22"/>
  </cols>
  <sheetData>
    <row r="1" spans="1:8" x14ac:dyDescent="0.25">
      <c r="A1" s="110" t="s">
        <v>28</v>
      </c>
      <c r="B1" s="110"/>
      <c r="C1" s="114" t="str">
        <f>IF('Datos Generales'!I11="","",'Datos Generales'!I11)</f>
        <v>Imprenta Nacional</v>
      </c>
      <c r="D1" s="114"/>
      <c r="E1" s="114"/>
      <c r="F1" s="114"/>
      <c r="G1" s="114"/>
    </row>
    <row r="2" spans="1:8" x14ac:dyDescent="0.25">
      <c r="A2" s="110" t="s">
        <v>44</v>
      </c>
      <c r="B2" s="110"/>
      <c r="C2" s="115"/>
      <c r="D2" s="115"/>
      <c r="E2" s="115"/>
      <c r="F2" s="115"/>
      <c r="G2" s="115"/>
    </row>
    <row r="3" spans="1:8" x14ac:dyDescent="0.25">
      <c r="A3" s="110" t="s">
        <v>45</v>
      </c>
      <c r="B3" s="110"/>
      <c r="C3" s="18" t="str">
        <f>IF('Datos Generales'!J22="","",'Datos Generales'!J22)</f>
        <v>II semestre 2016</v>
      </c>
      <c r="D3" s="18"/>
      <c r="E3" s="18"/>
      <c r="F3" s="18"/>
      <c r="G3" s="18"/>
    </row>
    <row r="4" spans="1:8" x14ac:dyDescent="0.25">
      <c r="A4" s="110" t="s">
        <v>29</v>
      </c>
      <c r="B4" s="110"/>
      <c r="C4" s="115"/>
      <c r="D4" s="115"/>
      <c r="E4" s="115"/>
      <c r="F4" s="115"/>
      <c r="G4" s="115"/>
    </row>
    <row r="5" spans="1:8" x14ac:dyDescent="0.25">
      <c r="A5" s="110" t="s">
        <v>30</v>
      </c>
      <c r="B5" s="110"/>
      <c r="C5" s="115"/>
      <c r="D5" s="115"/>
      <c r="E5" s="115"/>
      <c r="F5" s="115"/>
      <c r="G5" s="115"/>
    </row>
    <row r="6" spans="1:8" x14ac:dyDescent="0.25">
      <c r="A6" s="110" t="s">
        <v>54</v>
      </c>
      <c r="B6" s="110"/>
      <c r="C6" s="115"/>
      <c r="D6" s="115"/>
      <c r="E6" s="115"/>
      <c r="F6" s="115"/>
      <c r="G6" s="115"/>
      <c r="H6" s="21"/>
    </row>
    <row r="7" spans="1:8" ht="16.5" customHeight="1" x14ac:dyDescent="0.25">
      <c r="A7" s="23"/>
      <c r="B7" s="23"/>
      <c r="C7" s="111" t="s">
        <v>55</v>
      </c>
      <c r="D7" s="111"/>
      <c r="E7" s="111"/>
      <c r="F7" s="111"/>
      <c r="G7" s="111"/>
      <c r="H7" s="42"/>
    </row>
    <row r="8" spans="1:8" ht="18.75" customHeight="1" x14ac:dyDescent="0.25">
      <c r="C8" s="112"/>
      <c r="D8" s="112"/>
      <c r="E8" s="112"/>
      <c r="F8" s="112"/>
      <c r="G8" s="112"/>
      <c r="H8" s="42"/>
    </row>
    <row r="10" spans="1:8" ht="39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2.5703125" style="22" customWidth="1"/>
    <col min="4" max="4" width="14.5703125" style="22" customWidth="1"/>
    <col min="5" max="5" width="15.7109375" style="22" customWidth="1"/>
    <col min="6" max="6" width="22.5703125" style="22" customWidth="1"/>
    <col min="7" max="16384" width="11.42578125" style="22"/>
  </cols>
  <sheetData>
    <row r="1" spans="1:8" x14ac:dyDescent="0.25">
      <c r="A1" s="110" t="s">
        <v>28</v>
      </c>
      <c r="B1" s="110"/>
      <c r="C1" s="114" t="str">
        <f>IF('Datos Generales'!I11="","",'Datos Generales'!I11)</f>
        <v>Imprenta Nacional</v>
      </c>
      <c r="D1" s="114"/>
      <c r="E1" s="114"/>
      <c r="F1" s="114"/>
      <c r="G1" s="114"/>
    </row>
    <row r="2" spans="1:8" x14ac:dyDescent="0.25">
      <c r="A2" s="110" t="s">
        <v>44</v>
      </c>
      <c r="B2" s="110"/>
      <c r="C2" s="115"/>
      <c r="D2" s="115"/>
      <c r="E2" s="115"/>
      <c r="F2" s="115"/>
      <c r="G2" s="115"/>
    </row>
    <row r="3" spans="1:8" x14ac:dyDescent="0.25">
      <c r="A3" s="110" t="s">
        <v>45</v>
      </c>
      <c r="B3" s="110"/>
      <c r="C3" s="18" t="str">
        <f>IF('Datos Generales'!J22="","",'Datos Generales'!J22)</f>
        <v>II semestre 2016</v>
      </c>
      <c r="D3" s="18"/>
      <c r="E3" s="18"/>
      <c r="F3" s="18"/>
      <c r="G3" s="18"/>
    </row>
    <row r="4" spans="1:8" x14ac:dyDescent="0.25">
      <c r="A4" s="110" t="s">
        <v>29</v>
      </c>
      <c r="B4" s="110"/>
      <c r="C4" s="115"/>
      <c r="D4" s="115"/>
      <c r="E4" s="115"/>
      <c r="F4" s="115"/>
      <c r="G4" s="115"/>
    </row>
    <row r="5" spans="1:8" x14ac:dyDescent="0.25">
      <c r="A5" s="110" t="s">
        <v>30</v>
      </c>
      <c r="B5" s="110"/>
      <c r="C5" s="115"/>
      <c r="D5" s="115"/>
      <c r="E5" s="115"/>
      <c r="F5" s="115"/>
      <c r="G5" s="115"/>
    </row>
    <row r="6" spans="1:8" x14ac:dyDescent="0.25">
      <c r="A6" s="110" t="s">
        <v>54</v>
      </c>
      <c r="B6" s="110"/>
      <c r="C6" s="115"/>
      <c r="D6" s="115"/>
      <c r="E6" s="115"/>
      <c r="F6" s="115"/>
      <c r="G6" s="115"/>
      <c r="H6" s="21"/>
    </row>
    <row r="7" spans="1:8" ht="16.5" customHeight="1" x14ac:dyDescent="0.25">
      <c r="A7" s="23"/>
      <c r="B7" s="23"/>
      <c r="C7" s="111" t="s">
        <v>55</v>
      </c>
      <c r="D7" s="111"/>
      <c r="E7" s="111"/>
      <c r="F7" s="111"/>
      <c r="G7" s="111"/>
      <c r="H7" s="42"/>
    </row>
    <row r="8" spans="1:8" ht="15" customHeight="1" x14ac:dyDescent="0.25">
      <c r="C8" s="112"/>
      <c r="D8" s="112"/>
      <c r="E8" s="112"/>
      <c r="F8" s="112"/>
      <c r="G8" s="112"/>
      <c r="H8" s="42"/>
    </row>
    <row r="10" spans="1:8" ht="42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9370078740157483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4" style="22" customWidth="1"/>
    <col min="4" max="4" width="14.28515625" style="22" customWidth="1"/>
    <col min="5" max="5" width="15.7109375" style="22" customWidth="1"/>
    <col min="6" max="6" width="22.85546875" style="22" customWidth="1"/>
    <col min="7" max="16384" width="11.42578125" style="22"/>
  </cols>
  <sheetData>
    <row r="1" spans="1:8" x14ac:dyDescent="0.25">
      <c r="A1" s="110" t="s">
        <v>28</v>
      </c>
      <c r="B1" s="110"/>
      <c r="C1" s="114" t="str">
        <f>IF('Datos Generales'!I11="","",'Datos Generales'!I11)</f>
        <v>Imprenta Nacional</v>
      </c>
      <c r="D1" s="114"/>
      <c r="E1" s="114"/>
      <c r="F1" s="114"/>
      <c r="G1" s="114"/>
    </row>
    <row r="2" spans="1:8" x14ac:dyDescent="0.25">
      <c r="A2" s="110" t="s">
        <v>44</v>
      </c>
      <c r="B2" s="110"/>
      <c r="C2" s="114"/>
      <c r="D2" s="114"/>
      <c r="E2" s="114"/>
      <c r="F2" s="114"/>
      <c r="G2" s="114"/>
    </row>
    <row r="3" spans="1:8" x14ac:dyDescent="0.25">
      <c r="A3" s="110" t="s">
        <v>45</v>
      </c>
      <c r="B3" s="110"/>
      <c r="C3" s="18" t="str">
        <f>IF('Datos Generales'!J22="","",'Datos Generales'!J22)</f>
        <v>II semestre 2016</v>
      </c>
      <c r="D3" s="18"/>
      <c r="E3" s="18"/>
      <c r="F3" s="18"/>
      <c r="G3" s="18"/>
    </row>
    <row r="4" spans="1:8" x14ac:dyDescent="0.25">
      <c r="A4" s="110" t="s">
        <v>29</v>
      </c>
      <c r="B4" s="110"/>
      <c r="C4" s="117"/>
      <c r="D4" s="117"/>
      <c r="E4" s="117"/>
      <c r="F4" s="117"/>
      <c r="G4" s="117"/>
    </row>
    <row r="5" spans="1:8" x14ac:dyDescent="0.25">
      <c r="A5" s="110" t="s">
        <v>30</v>
      </c>
      <c r="B5" s="110"/>
      <c r="C5" s="115"/>
      <c r="D5" s="115"/>
      <c r="E5" s="115"/>
      <c r="F5" s="115"/>
      <c r="G5" s="115"/>
    </row>
    <row r="6" spans="1:8" x14ac:dyDescent="0.25">
      <c r="A6" s="110" t="s">
        <v>54</v>
      </c>
      <c r="B6" s="110"/>
      <c r="C6" s="115"/>
      <c r="D6" s="115"/>
      <c r="E6" s="115"/>
      <c r="F6" s="115"/>
      <c r="G6" s="115"/>
      <c r="H6" s="21"/>
    </row>
    <row r="7" spans="1:8" ht="16.5" customHeight="1" x14ac:dyDescent="0.25">
      <c r="A7" s="23"/>
      <c r="B7" s="23"/>
      <c r="C7" s="111" t="s">
        <v>55</v>
      </c>
      <c r="D7" s="111"/>
      <c r="E7" s="111"/>
      <c r="F7" s="111"/>
      <c r="G7" s="111"/>
      <c r="H7" s="42"/>
    </row>
    <row r="8" spans="1:8" ht="15.75" customHeight="1" x14ac:dyDescent="0.25">
      <c r="C8" s="112"/>
      <c r="D8" s="112"/>
      <c r="E8" s="112"/>
      <c r="F8" s="112"/>
      <c r="G8" s="112"/>
      <c r="H8" s="42"/>
    </row>
    <row r="10" spans="1:8" ht="36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6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1:G1"/>
    <mergeCell ref="A1:B1"/>
    <mergeCell ref="A2:B2"/>
    <mergeCell ref="A3:B3"/>
    <mergeCell ref="A4:B4"/>
    <mergeCell ref="A6:B6"/>
    <mergeCell ref="C6:G6"/>
    <mergeCell ref="C7:G8"/>
    <mergeCell ref="C4:G4"/>
    <mergeCell ref="C2:G2"/>
    <mergeCell ref="C5:G5"/>
    <mergeCell ref="A5:B5"/>
  </mergeCells>
  <phoneticPr fontId="5" type="noConversion"/>
  <printOptions horizontalCentered="1"/>
  <pageMargins left="0.51181102362204722" right="0.55118110236220474" top="0.74803149606299213" bottom="0.74803149606299213" header="0.31496062992125984" footer="0.31496062992125984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3.7109375" style="22" customWidth="1"/>
    <col min="4" max="4" width="14" style="22" customWidth="1"/>
    <col min="5" max="5" width="15.7109375" style="22" customWidth="1"/>
    <col min="6" max="6" width="22.5703125" style="22" customWidth="1"/>
    <col min="7" max="16384" width="11.42578125" style="22"/>
  </cols>
  <sheetData>
    <row r="1" spans="1:8" x14ac:dyDescent="0.25">
      <c r="A1" s="110" t="s">
        <v>28</v>
      </c>
      <c r="B1" s="110"/>
      <c r="C1" s="114" t="str">
        <f>IF('Datos Generales'!I11="","",'Datos Generales'!I11)</f>
        <v>Imprenta Nacional</v>
      </c>
      <c r="D1" s="114"/>
      <c r="E1" s="114"/>
      <c r="F1" s="114"/>
      <c r="G1" s="114"/>
    </row>
    <row r="2" spans="1:8" x14ac:dyDescent="0.25">
      <c r="A2" s="110" t="s">
        <v>44</v>
      </c>
      <c r="B2" s="110"/>
      <c r="C2" s="114"/>
      <c r="D2" s="114"/>
      <c r="E2" s="114"/>
      <c r="F2" s="114"/>
      <c r="G2" s="114"/>
    </row>
    <row r="3" spans="1:8" x14ac:dyDescent="0.25">
      <c r="A3" s="110" t="s">
        <v>45</v>
      </c>
      <c r="B3" s="110"/>
      <c r="C3" s="17" t="str">
        <f>IF('Datos Generales'!J22="","",'Datos Generales'!J22)</f>
        <v>II semestre 2016</v>
      </c>
      <c r="D3" s="17"/>
      <c r="E3" s="17"/>
      <c r="F3" s="17"/>
      <c r="G3" s="17"/>
    </row>
    <row r="4" spans="1:8" x14ac:dyDescent="0.25">
      <c r="A4" s="110" t="s">
        <v>29</v>
      </c>
      <c r="B4" s="110"/>
      <c r="C4" s="114"/>
      <c r="D4" s="114"/>
      <c r="E4" s="114"/>
      <c r="F4" s="114"/>
      <c r="G4" s="114"/>
    </row>
    <row r="5" spans="1:8" x14ac:dyDescent="0.25">
      <c r="A5" s="110" t="s">
        <v>30</v>
      </c>
      <c r="B5" s="110"/>
      <c r="C5" s="114"/>
      <c r="D5" s="114"/>
      <c r="E5" s="114"/>
      <c r="F5" s="114"/>
      <c r="G5" s="114"/>
    </row>
    <row r="6" spans="1:8" x14ac:dyDescent="0.25">
      <c r="A6" s="110" t="s">
        <v>54</v>
      </c>
      <c r="B6" s="110"/>
      <c r="C6" s="115"/>
      <c r="D6" s="115"/>
      <c r="E6" s="115"/>
      <c r="F6" s="115"/>
      <c r="G6" s="115"/>
      <c r="H6" s="21"/>
    </row>
    <row r="7" spans="1:8" ht="18" customHeight="1" x14ac:dyDescent="0.25">
      <c r="A7" s="23"/>
      <c r="B7" s="23"/>
      <c r="C7" s="111" t="s">
        <v>55</v>
      </c>
      <c r="D7" s="111"/>
      <c r="E7" s="111"/>
      <c r="F7" s="111"/>
      <c r="G7" s="111"/>
      <c r="H7" s="42"/>
    </row>
    <row r="8" spans="1:8" ht="15.75" customHeight="1" x14ac:dyDescent="0.25">
      <c r="C8" s="112"/>
      <c r="D8" s="112"/>
      <c r="E8" s="112"/>
      <c r="F8" s="112"/>
      <c r="G8" s="112"/>
      <c r="H8" s="42"/>
    </row>
    <row r="10" spans="1:8" ht="37.5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 t="shared" si="0"/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D11:E22 C11:C14 C16:C22" name="Rango3"/>
    <protectedRange sqref="D1:E5" name="Rango2"/>
    <protectedRange sqref="D6:E7 F6:G8" name="Rango2_1"/>
  </protectedRanges>
  <mergeCells count="12"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3307086614173229" right="0.47244094488188981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24"/>
  <sheetViews>
    <sheetView showGridLines="0" zoomScaleNormal="100" workbookViewId="0">
      <selection activeCell="I38" sqref="I38"/>
    </sheetView>
  </sheetViews>
  <sheetFormatPr baseColWidth="10" defaultRowHeight="15" x14ac:dyDescent="0.25"/>
  <cols>
    <col min="1" max="2" width="12.7109375" style="22" customWidth="1"/>
    <col min="3" max="4" width="13.5703125" style="22" customWidth="1"/>
    <col min="5" max="5" width="15.7109375" style="22" customWidth="1"/>
    <col min="6" max="6" width="23.5703125" style="22" customWidth="1"/>
    <col min="7" max="16384" width="11.42578125" style="22"/>
  </cols>
  <sheetData>
    <row r="1" spans="1:8" x14ac:dyDescent="0.25">
      <c r="A1" s="110" t="s">
        <v>28</v>
      </c>
      <c r="B1" s="110"/>
      <c r="C1" s="114" t="str">
        <f>IF('Datos Generales'!I11="","",'Datos Generales'!I11)</f>
        <v>Imprenta Nacional</v>
      </c>
      <c r="D1" s="114"/>
      <c r="E1" s="114"/>
      <c r="F1" s="114"/>
      <c r="G1" s="114"/>
    </row>
    <row r="2" spans="1:8" x14ac:dyDescent="0.25">
      <c r="A2" s="110" t="s">
        <v>44</v>
      </c>
      <c r="B2" s="110"/>
      <c r="C2" s="114"/>
      <c r="D2" s="114"/>
      <c r="E2" s="114"/>
      <c r="F2" s="114"/>
      <c r="G2" s="114"/>
    </row>
    <row r="3" spans="1:8" x14ac:dyDescent="0.25">
      <c r="A3" s="110" t="s">
        <v>45</v>
      </c>
      <c r="B3" s="110"/>
      <c r="C3" s="114" t="str">
        <f>IF('Datos Generales'!J22="","",'Datos Generales'!J22)</f>
        <v>II semestre 2016</v>
      </c>
      <c r="D3" s="114"/>
      <c r="E3" s="114"/>
      <c r="F3" s="114"/>
      <c r="G3" s="114"/>
    </row>
    <row r="4" spans="1:8" x14ac:dyDescent="0.25">
      <c r="A4" s="110" t="s">
        <v>29</v>
      </c>
      <c r="B4" s="110"/>
      <c r="C4" s="114"/>
      <c r="D4" s="114"/>
      <c r="E4" s="114"/>
      <c r="F4" s="114"/>
      <c r="G4" s="114"/>
    </row>
    <row r="5" spans="1:8" x14ac:dyDescent="0.25">
      <c r="A5" s="110" t="s">
        <v>30</v>
      </c>
      <c r="B5" s="110"/>
      <c r="C5" s="114"/>
      <c r="D5" s="114"/>
      <c r="E5" s="114"/>
      <c r="F5" s="114"/>
      <c r="G5" s="114"/>
    </row>
    <row r="6" spans="1:8" x14ac:dyDescent="0.25">
      <c r="A6" s="110" t="s">
        <v>54</v>
      </c>
      <c r="B6" s="110"/>
      <c r="C6" s="115"/>
      <c r="D6" s="115"/>
      <c r="E6" s="115"/>
      <c r="F6" s="115"/>
      <c r="G6" s="115"/>
      <c r="H6" s="21"/>
    </row>
    <row r="7" spans="1:8" ht="18.75" customHeight="1" x14ac:dyDescent="0.25">
      <c r="A7" s="23"/>
      <c r="B7" s="23"/>
      <c r="C7" s="111" t="s">
        <v>55</v>
      </c>
      <c r="D7" s="111"/>
      <c r="E7" s="111"/>
      <c r="F7" s="111"/>
      <c r="G7" s="111"/>
      <c r="H7" s="42"/>
    </row>
    <row r="8" spans="1:8" ht="15.75" customHeight="1" x14ac:dyDescent="0.25">
      <c r="C8" s="112"/>
      <c r="D8" s="112"/>
      <c r="E8" s="112"/>
      <c r="F8" s="112"/>
      <c r="G8" s="112"/>
      <c r="H8" s="4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3">
    <mergeCell ref="C3:G3"/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7244094488188981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9"/>
  <sheetViews>
    <sheetView zoomScaleNormal="100" workbookViewId="0">
      <selection activeCell="I9" sqref="I9"/>
    </sheetView>
  </sheetViews>
  <sheetFormatPr baseColWidth="10" defaultRowHeight="15" x14ac:dyDescent="0.25"/>
  <cols>
    <col min="1" max="1" width="31" style="54" customWidth="1"/>
    <col min="2" max="2" width="15.7109375" style="54" customWidth="1"/>
    <col min="3" max="4" width="17.5703125" style="54" customWidth="1"/>
    <col min="5" max="5" width="26.7109375" style="54" customWidth="1"/>
    <col min="6" max="16384" width="11.42578125" style="54"/>
  </cols>
  <sheetData>
    <row r="2" spans="1:6" x14ac:dyDescent="0.25">
      <c r="A2" s="124" t="s">
        <v>32</v>
      </c>
      <c r="B2" s="124"/>
      <c r="C2" s="122" t="str">
        <f>IF('Datos Generales'!I11="","",'Datos Generales'!I11)</f>
        <v>Imprenta Nacional</v>
      </c>
      <c r="D2" s="122"/>
      <c r="E2" s="122"/>
      <c r="F2" s="122"/>
    </row>
    <row r="3" spans="1:6" x14ac:dyDescent="0.25">
      <c r="A3" s="124" t="s">
        <v>48</v>
      </c>
      <c r="B3" s="124"/>
      <c r="C3" s="123"/>
      <c r="D3" s="123"/>
      <c r="E3" s="123"/>
      <c r="F3" s="123"/>
    </row>
    <row r="4" spans="1:6" x14ac:dyDescent="0.25">
      <c r="A4" s="55"/>
      <c r="B4" s="55"/>
      <c r="C4" s="56"/>
      <c r="D4" s="56"/>
      <c r="E4" s="56"/>
      <c r="F4" s="56"/>
    </row>
    <row r="5" spans="1:6" ht="15.75" thickBot="1" x14ac:dyDescent="0.3"/>
    <row r="6" spans="1:6" x14ac:dyDescent="0.25">
      <c r="A6" s="118" t="s">
        <v>58</v>
      </c>
      <c r="B6" s="119"/>
      <c r="C6" s="119"/>
      <c r="D6" s="120"/>
      <c r="E6" s="121"/>
    </row>
    <row r="7" spans="1:6" ht="50.25" customHeight="1" thickBot="1" x14ac:dyDescent="0.3">
      <c r="A7" s="57" t="s">
        <v>31</v>
      </c>
      <c r="B7" s="58" t="s">
        <v>59</v>
      </c>
      <c r="C7" s="58" t="s">
        <v>62</v>
      </c>
      <c r="D7" s="59" t="s">
        <v>49</v>
      </c>
      <c r="E7" s="60" t="s">
        <v>60</v>
      </c>
    </row>
    <row r="8" spans="1:6" x14ac:dyDescent="0.25">
      <c r="A8" s="61">
        <f>IF('edificio 1'!$C$2="","",'edificio 1'!$C$2)</f>
        <v>1</v>
      </c>
      <c r="B8" s="62">
        <f>'edificio 1'!C24</f>
        <v>1753.1666666666667</v>
      </c>
      <c r="C8" s="63">
        <f>'edificio 1'!$D$24</f>
        <v>2702114.0833333335</v>
      </c>
      <c r="D8" s="64">
        <f>'edificio 1'!E$24</f>
        <v>192</v>
      </c>
      <c r="E8" s="65">
        <f>IF(B8=" "," ",B8/D8)</f>
        <v>9.1310763888888893</v>
      </c>
    </row>
    <row r="9" spans="1:6" x14ac:dyDescent="0.25">
      <c r="A9" s="66" t="str">
        <f>IF('edificio 2'!C2="","",'edificio 2'!C2)</f>
        <v/>
      </c>
      <c r="B9" s="67" t="str">
        <f>'edificio 2'!C24</f>
        <v xml:space="preserve"> </v>
      </c>
      <c r="C9" s="68" t="str">
        <f>'edificio 2'!$D$24</f>
        <v xml:space="preserve"> </v>
      </c>
      <c r="D9" s="69" t="str">
        <f>'edificio 2'!E$24</f>
        <v/>
      </c>
      <c r="E9" s="70" t="str">
        <f t="shared" ref="E9:E17" si="0">IF(B9=" "," ",B9/D9)</f>
        <v xml:space="preserve"> </v>
      </c>
    </row>
    <row r="10" spans="1:6" x14ac:dyDescent="0.25">
      <c r="A10" s="66" t="str">
        <f>IF('edificio 3'!$C$2="","",'edificio 3'!$C$2)</f>
        <v/>
      </c>
      <c r="B10" s="67" t="str">
        <f>'edificio 3'!C24</f>
        <v xml:space="preserve"> </v>
      </c>
      <c r="C10" s="68" t="str">
        <f>'edificio 3'!$D$24</f>
        <v xml:space="preserve"> </v>
      </c>
      <c r="D10" s="69" t="str">
        <f>'edificio 3'!E$24</f>
        <v/>
      </c>
      <c r="E10" s="71" t="str">
        <f t="shared" si="0"/>
        <v xml:space="preserve"> </v>
      </c>
    </row>
    <row r="11" spans="1:6" x14ac:dyDescent="0.25">
      <c r="A11" s="66" t="str">
        <f>IF('edificio 4'!$C$2="","",'edificio 4'!$C$2)</f>
        <v/>
      </c>
      <c r="B11" s="67" t="str">
        <f>'edificio 4'!$C$24</f>
        <v xml:space="preserve"> </v>
      </c>
      <c r="C11" s="68" t="str">
        <f>'edificio 4'!$D$24</f>
        <v xml:space="preserve"> </v>
      </c>
      <c r="D11" s="69" t="str">
        <f>'edificio 4'!E$24</f>
        <v/>
      </c>
      <c r="E11" s="71" t="str">
        <f t="shared" si="0"/>
        <v xml:space="preserve"> </v>
      </c>
    </row>
    <row r="12" spans="1:6" x14ac:dyDescent="0.25">
      <c r="A12" s="66" t="str">
        <f>IF('edificio 5'!$C$2="","",'edificio 5'!$C$2)</f>
        <v/>
      </c>
      <c r="B12" s="67" t="str">
        <f>'edificio 5'!$C$24</f>
        <v xml:space="preserve"> </v>
      </c>
      <c r="C12" s="68" t="str">
        <f>'edificio 5'!$D$24</f>
        <v xml:space="preserve"> </v>
      </c>
      <c r="D12" s="69" t="str">
        <f>'edificio 5'!E$24</f>
        <v/>
      </c>
      <c r="E12" s="71" t="str">
        <f t="shared" si="0"/>
        <v xml:space="preserve"> </v>
      </c>
    </row>
    <row r="13" spans="1:6" x14ac:dyDescent="0.25">
      <c r="A13" s="66" t="str">
        <f>IF('edificio 6'!$C$2="","",'edificio 6'!$C$2)</f>
        <v/>
      </c>
      <c r="B13" s="67" t="str">
        <f>'edificio 6'!$C$24</f>
        <v xml:space="preserve"> </v>
      </c>
      <c r="C13" s="68" t="str">
        <f>'edificio 6'!$D$24</f>
        <v xml:space="preserve"> </v>
      </c>
      <c r="D13" s="69" t="str">
        <f>'edificio 6'!E$24</f>
        <v/>
      </c>
      <c r="E13" s="71" t="str">
        <f t="shared" si="0"/>
        <v xml:space="preserve"> </v>
      </c>
    </row>
    <row r="14" spans="1:6" x14ac:dyDescent="0.25">
      <c r="A14" s="66" t="str">
        <f>IF('edificio 7'!$C$2="","",'edificio 7'!$C$2)</f>
        <v/>
      </c>
      <c r="B14" s="67" t="str">
        <f>'edificio 7'!$C$24</f>
        <v xml:space="preserve"> </v>
      </c>
      <c r="C14" s="68" t="str">
        <f>'edificio 7'!$D$24</f>
        <v xml:space="preserve"> </v>
      </c>
      <c r="D14" s="69" t="str">
        <f>'edificio 7'!E$24</f>
        <v/>
      </c>
      <c r="E14" s="71" t="str">
        <f t="shared" si="0"/>
        <v xml:space="preserve"> </v>
      </c>
    </row>
    <row r="15" spans="1:6" x14ac:dyDescent="0.25">
      <c r="A15" s="66" t="str">
        <f>IF('edificio 8'!$C$2="","",'edificio 8'!$C$2)</f>
        <v/>
      </c>
      <c r="B15" s="67" t="str">
        <f>'edificio 8'!$C$24</f>
        <v xml:space="preserve"> </v>
      </c>
      <c r="C15" s="68" t="str">
        <f>'edificio 8'!$D$24</f>
        <v xml:space="preserve"> </v>
      </c>
      <c r="D15" s="69" t="str">
        <f>'edificio 8'!E$24</f>
        <v/>
      </c>
      <c r="E15" s="71" t="str">
        <f t="shared" si="0"/>
        <v xml:space="preserve"> </v>
      </c>
    </row>
    <row r="16" spans="1:6" x14ac:dyDescent="0.25">
      <c r="A16" s="66" t="str">
        <f>IF('edificio 9'!$C$2="","",'edificio 9'!$C$2)</f>
        <v/>
      </c>
      <c r="B16" s="67" t="str">
        <f>'edificio 9'!$C$24</f>
        <v xml:space="preserve"> </v>
      </c>
      <c r="C16" s="68" t="str">
        <f>'edificio 9'!$D$24</f>
        <v xml:space="preserve"> </v>
      </c>
      <c r="D16" s="69" t="str">
        <f>'edificio 9'!E$24</f>
        <v/>
      </c>
      <c r="E16" s="71" t="str">
        <f t="shared" si="0"/>
        <v xml:space="preserve"> </v>
      </c>
    </row>
    <row r="17" spans="1:5" ht="15.75" thickBot="1" x14ac:dyDescent="0.3">
      <c r="A17" s="72" t="str">
        <f>IF('edificio 10'!$C$2="","",'edificio 10'!$C$2)</f>
        <v/>
      </c>
      <c r="B17" s="73" t="str">
        <f>'edificio 10'!$C$24</f>
        <v xml:space="preserve"> </v>
      </c>
      <c r="C17" s="74" t="str">
        <f>'edificio 10'!$D$24</f>
        <v xml:space="preserve"> </v>
      </c>
      <c r="D17" s="75" t="str">
        <f>'edificio 10'!E$24</f>
        <v/>
      </c>
      <c r="E17" s="76" t="str">
        <f t="shared" si="0"/>
        <v xml:space="preserve"> </v>
      </c>
    </row>
    <row r="18" spans="1:5" x14ac:dyDescent="0.25">
      <c r="A18" s="77" t="s">
        <v>14</v>
      </c>
      <c r="B18" s="78">
        <f>SUM(B8:B17)</f>
        <v>1753.1666666666667</v>
      </c>
      <c r="C18" s="79">
        <f>SUM(C8:C17)</f>
        <v>2702114.0833333335</v>
      </c>
      <c r="D18" s="80">
        <f>SUM(D8:D17)</f>
        <v>192</v>
      </c>
      <c r="E18" s="81" t="s">
        <v>57</v>
      </c>
    </row>
    <row r="19" spans="1:5" ht="15.75" thickBot="1" x14ac:dyDescent="0.3">
      <c r="A19" s="82" t="s">
        <v>61</v>
      </c>
      <c r="B19" s="83" t="s">
        <v>57</v>
      </c>
      <c r="C19" s="83" t="s">
        <v>57</v>
      </c>
      <c r="D19" s="83" t="s">
        <v>57</v>
      </c>
      <c r="E19" s="83">
        <f>IF(B18="","",B18/D18)</f>
        <v>9.1310763888888893</v>
      </c>
    </row>
  </sheetData>
  <sheetProtection sheet="1" objects="1" scenarios="1"/>
  <mergeCells count="5">
    <mergeCell ref="A6:E6"/>
    <mergeCell ref="C2:F2"/>
    <mergeCell ref="C3:F3"/>
    <mergeCell ref="A2:B2"/>
    <mergeCell ref="A3:B3"/>
  </mergeCells>
  <phoneticPr fontId="5" type="noConversion"/>
  <pageMargins left="0.70866141732283472" right="0.70866141732283472" top="0.47244094488188981" bottom="0.5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20"/>
  <sheetViews>
    <sheetView workbookViewId="0">
      <selection activeCell="K11" sqref="K11"/>
    </sheetView>
  </sheetViews>
  <sheetFormatPr baseColWidth="10" defaultRowHeight="15" x14ac:dyDescent="0.25"/>
  <cols>
    <col min="1" max="1" width="18.28515625" style="54" customWidth="1"/>
    <col min="2" max="2" width="13.42578125" style="54" customWidth="1"/>
    <col min="3" max="3" width="16.7109375" style="54" customWidth="1"/>
    <col min="4" max="4" width="13.28515625" style="54" customWidth="1"/>
    <col min="5" max="5" width="18.85546875" style="54" customWidth="1"/>
    <col min="6" max="16384" width="11.42578125" style="54"/>
  </cols>
  <sheetData>
    <row r="2" spans="1:5" x14ac:dyDescent="0.25">
      <c r="A2" s="124" t="s">
        <v>32</v>
      </c>
      <c r="B2" s="124"/>
      <c r="C2" s="122" t="str">
        <f>IF('Datos Generales'!I11="","",'Datos Generales'!I11)</f>
        <v>Imprenta Nacional</v>
      </c>
      <c r="D2" s="122"/>
      <c r="E2" s="122"/>
    </row>
    <row r="3" spans="1:5" x14ac:dyDescent="0.25">
      <c r="A3" s="124" t="s">
        <v>45</v>
      </c>
      <c r="B3" s="124"/>
      <c r="C3" s="125"/>
      <c r="D3" s="125"/>
      <c r="E3" s="125"/>
    </row>
    <row r="4" spans="1:5" ht="15.75" thickBot="1" x14ac:dyDescent="0.3"/>
    <row r="5" spans="1:5" x14ac:dyDescent="0.25">
      <c r="A5" s="118" t="s">
        <v>51</v>
      </c>
      <c r="B5" s="119"/>
      <c r="C5" s="119"/>
      <c r="D5" s="119"/>
      <c r="E5" s="121"/>
    </row>
    <row r="6" spans="1:5" ht="45.75" thickBot="1" x14ac:dyDescent="0.3">
      <c r="A6" s="57" t="s">
        <v>0</v>
      </c>
      <c r="B6" s="58" t="s">
        <v>33</v>
      </c>
      <c r="C6" s="58" t="s">
        <v>1</v>
      </c>
      <c r="D6" s="58" t="s">
        <v>49</v>
      </c>
      <c r="E6" s="60" t="s">
        <v>50</v>
      </c>
    </row>
    <row r="7" spans="1:5" x14ac:dyDescent="0.25">
      <c r="A7" s="61" t="s">
        <v>16</v>
      </c>
      <c r="B7" s="62">
        <f>IF(SUM('edificio 1'!C11+'edificio 2'!C11+'edificio 3'!C11+'edificio 4'!C11+'edificio 5'!C11+'edificio 6'!C11+'edificio 7'!C11+'edificio 8'!C11+'edificio 9'!C11+'edificio 10'!C11)=0," ",SUM('edificio 1'!C11+'edificio 2'!C11+'edificio 3'!C11+'edificio 4'!C11+'edificio 5'!C11+'edificio 6'!C11+'edificio 7'!C11+'edificio 8'!C11+'edificio 9'!C11+'edificio 10'!C11))</f>
        <v>1869</v>
      </c>
      <c r="C7" s="84">
        <f>IF(SUM('edificio 1'!D11+'edificio 2'!D11+'edificio 3'!D11+'edificio 4'!D11+'edificio 5'!D11+'edificio 6'!D11+'edificio 7'!D11+'edificio 8'!D11+'edificio 9'!D11+'edificio 10'!D11)=0," ",SUM('edificio 1'!D11+'edificio 2'!D11+'edificio 3'!D11+'edificio 4'!D11+'edificio 5'!D11+'edificio 6'!D11+'edificio 7'!D11+'edificio 8'!D11+'edificio 9'!D11+'edificio 10'!D11))</f>
        <v>3577014</v>
      </c>
      <c r="D7" s="86">
        <f>IF(SUM('edificio 1'!E11+'edificio 2'!E11+'edificio 3'!E11+'edificio 4'!E11+'edificio 5'!E11+'edificio 6'!E11+'edificio 7'!E11+'edificio 8'!E11+'edificio 9'!E11+'edificio 10'!E11)=0," ",SUM('edificio 1'!E11+'edificio 2'!E11+'edificio 3'!E11+'edificio 4'!E11+'edificio 5'!E11+'edificio 6'!E11+'edificio 7'!E11+'edificio 8'!E11+'edificio 9'!E11+'edificio 10'!E11))</f>
        <v>192</v>
      </c>
      <c r="E7" s="85">
        <f>IF(B7=" "," ",B7/D7)</f>
        <v>9.734375</v>
      </c>
    </row>
    <row r="8" spans="1:5" x14ac:dyDescent="0.25">
      <c r="A8" s="66" t="s">
        <v>17</v>
      </c>
      <c r="B8" s="67">
        <f>IF(SUM('edificio 1'!C12+'edificio 2'!C12+'edificio 3'!C12+'edificio 4'!C12+'edificio 5'!C12+'edificio 6'!C12+'edificio 7'!C12+'edificio 8'!C12+'edificio 9'!C12+'edificio 10'!C12)=0," ",SUM('edificio 1'!C12+'edificio 2'!C12+'edificio 3'!C12+'edificio 4'!C12+'edificio 5'!C12+'edificio 6'!C12+'edificio 7'!C12+'edificio 8'!C12+'edificio 9'!C12+'edificio 10'!C12))</f>
        <v>1804</v>
      </c>
      <c r="C8" s="84">
        <f>IF(SUM('edificio 1'!D12+'edificio 2'!D12+'edificio 3'!D12+'edificio 4'!D12+'edificio 5'!D12+'edificio 6'!D12+'edificio 7'!D12+'edificio 8'!D12+'edificio 9'!D12+'edificio 10'!D12)=0," ",SUM('edificio 1'!D12+'edificio 2'!D12+'edificio 3'!D12+'edificio 4'!D12+'edificio 5'!D12+'edificio 6'!D12+'edificio 7'!D12+'edificio 8'!D12+'edificio 9'!D12+'edificio 10'!D12))</f>
        <v>2666984</v>
      </c>
      <c r="D8" s="86">
        <f>IF(SUM('edificio 1'!E12+'edificio 2'!E12+'edificio 3'!E12+'edificio 4'!E12+'edificio 5'!E12+'edificio 6'!E12+'edificio 7'!E12+'edificio 8'!E12+'edificio 9'!E12+'edificio 10'!E12)=0," ",SUM('edificio 1'!E12+'edificio 2'!E12+'edificio 3'!E12+'edificio 4'!E12+'edificio 5'!E12+'edificio 6'!E12+'edificio 7'!E12+'edificio 8'!E12+'edificio 9'!E12+'edificio 10'!E12))</f>
        <v>192</v>
      </c>
      <c r="E8" s="71">
        <f t="shared" ref="E8:E18" si="0">IF(B8=" "," ",B8/D8)</f>
        <v>9.3958333333333339</v>
      </c>
    </row>
    <row r="9" spans="1:5" x14ac:dyDescent="0.25">
      <c r="A9" s="66" t="s">
        <v>18</v>
      </c>
      <c r="B9" s="67">
        <f>IF(SUM('edificio 1'!C13+'edificio 2'!C13+'edificio 3'!C13+'edificio 4'!C13+'edificio 5'!C13+'edificio 6'!C13+'edificio 7'!C13+'edificio 8'!C13+'edificio 9'!C13+'edificio 10'!C13)=0," ",SUM('edificio 1'!C13+'edificio 2'!C13+'edificio 3'!C13+'edificio 4'!C13+'edificio 5'!C13+'edificio 6'!C13+'edificio 7'!C13+'edificio 8'!C13+'edificio 9'!C13+'edificio 10'!C13))</f>
        <v>1912</v>
      </c>
      <c r="C9" s="84">
        <f>IF(SUM('edificio 1'!D13+'edificio 2'!D13+'edificio 3'!D13+'edificio 4'!D13+'edificio 5'!D13+'edificio 6'!D13+'edificio 7'!D13+'edificio 8'!D13+'edificio 9'!D13+'edificio 10'!D13)=0," ",SUM('edificio 1'!D13+'edificio 2'!D13+'edificio 3'!D13+'edificio 4'!D13+'edificio 5'!D13+'edificio 6'!D13+'edificio 7'!D13+'edificio 8'!D13+'edificio 9'!D13+'edificio 10'!D13))</f>
        <v>2833884</v>
      </c>
      <c r="D9" s="86">
        <f>IF(SUM('edificio 1'!E13+'edificio 2'!E13+'edificio 3'!E13+'edificio 4'!E13+'edificio 5'!E13+'edificio 6'!E13+'edificio 7'!E13+'edificio 8'!E13+'edificio 9'!E13+'edificio 10'!E13)=0," ",SUM('edificio 1'!E13+'edificio 2'!E13+'edificio 3'!E13+'edificio 4'!E13+'edificio 5'!E13+'edificio 6'!E13+'edificio 7'!E13+'edificio 8'!E13+'edificio 9'!E13+'edificio 10'!E13))</f>
        <v>192</v>
      </c>
      <c r="E9" s="71">
        <f t="shared" si="0"/>
        <v>9.9583333333333339</v>
      </c>
    </row>
    <row r="10" spans="1:5" x14ac:dyDescent="0.25">
      <c r="A10" s="66" t="s">
        <v>19</v>
      </c>
      <c r="B10" s="67">
        <f>IF(SUM('edificio 1'!C14+'edificio 2'!C14+'edificio 3'!C14+'edificio 4'!C14+'edificio 5'!C14+'edificio 6'!C14+'edificio 7'!C14+'edificio 8'!C14+'edificio 9'!C14+'edificio 10'!C14)=0," ",SUM('edificio 1'!C14+'edificio 2'!C14+'edificio 3'!C14+'edificio 4'!C14+'edificio 5'!C14+'edificio 6'!C14+'edificio 7'!C14+'edificio 8'!C14+'edificio 9'!C14+'edificio 10'!C14))</f>
        <v>2079</v>
      </c>
      <c r="C10" s="84">
        <f>IF(SUM('edificio 1'!D14+'edificio 2'!D14+'edificio 3'!D14+'edificio 4'!D14+'edificio 5'!D14+'edificio 6'!D14+'edificio 7'!D14+'edificio 8'!D14+'edificio 9'!D14+'edificio 10'!D14)=0," ",SUM('edificio 1'!D14+'edificio 2'!D14+'edificio 3'!D14+'edificio 4'!D14+'edificio 5'!D14+'edificio 6'!D14+'edificio 7'!D14+'edificio 8'!D14+'edificio 9'!D14+'edificio 10'!D14))</f>
        <v>3036607</v>
      </c>
      <c r="D10" s="86">
        <f>IF(SUM('edificio 1'!E14+'edificio 2'!E14+'edificio 3'!E14+'edificio 4'!E14+'edificio 5'!E14+'edificio 6'!E14+'edificio 7'!E14+'edificio 8'!E14+'edificio 9'!E14+'edificio 10'!E14)=0," ",SUM('edificio 1'!E14+'edificio 2'!E14+'edificio 3'!E14+'edificio 4'!E14+'edificio 5'!E14+'edificio 6'!E14+'edificio 7'!E14+'edificio 8'!E14+'edificio 9'!E14+'edificio 10'!E14))</f>
        <v>192</v>
      </c>
      <c r="E10" s="71">
        <f t="shared" si="0"/>
        <v>10.828125</v>
      </c>
    </row>
    <row r="11" spans="1:5" x14ac:dyDescent="0.25">
      <c r="A11" s="66" t="s">
        <v>20</v>
      </c>
      <c r="B11" s="67">
        <f>IF(SUM('edificio 1'!C15+'edificio 2'!C15+'edificio 3'!C15+'edificio 4'!C15+'edificio 5'!C15+'edificio 6'!C15+'edificio 7'!C15+'edificio 8'!C15+'edificio 9'!C15+'edificio 10'!C15)=0," ",SUM('edificio 1'!C15+'edificio 2'!C15+'edificio 3'!C15+'edificio 4'!C15+'edificio 5'!C15+'edificio 6'!C15+'edificio 7'!C15+'edificio 8'!C15+'edificio 9'!C15+'edificio 10'!C15))</f>
        <v>2048</v>
      </c>
      <c r="C11" s="84">
        <f>IF(SUM('edificio 1'!D15+'edificio 2'!D15+'edificio 3'!D15+'edificio 4'!D15+'edificio 5'!D15+'edificio 6'!D15+'edificio 7'!D15+'edificio 8'!D15+'edificio 9'!D15+'edificio 10'!D15)=0," ",SUM('edificio 1'!D15+'edificio 2'!D15+'edificio 3'!D15+'edificio 4'!D15+'edificio 5'!D15+'edificio 6'!D15+'edificio 7'!D15+'edificio 8'!D15+'edificio 9'!D15+'edificio 10'!D15))</f>
        <v>2961614</v>
      </c>
      <c r="D11" s="86">
        <f>IF(SUM('edificio 1'!E15+'edificio 2'!E15+'edificio 3'!E15+'edificio 4'!E15+'edificio 5'!E15+'edificio 6'!E15+'edificio 7'!E15+'edificio 8'!E15+'edificio 9'!E15+'edificio 10'!E15)=0," ",SUM('edificio 1'!E15+'edificio 2'!E15+'edificio 3'!E15+'edificio 4'!E15+'edificio 5'!E15+'edificio 6'!E15+'edificio 7'!E15+'edificio 8'!E15+'edificio 9'!E15+'edificio 10'!E15))</f>
        <v>192</v>
      </c>
      <c r="E11" s="71">
        <f t="shared" si="0"/>
        <v>10.666666666666666</v>
      </c>
    </row>
    <row r="12" spans="1:5" x14ac:dyDescent="0.25">
      <c r="A12" s="66" t="s">
        <v>21</v>
      </c>
      <c r="B12" s="67">
        <f>IF(SUM('edificio 1'!C16+'edificio 2'!C16+'edificio 3'!C16+'edificio 4'!C16+'edificio 5'!C16+'edificio 6'!C16+'edificio 7'!C16+'edificio 8'!C16+'edificio 9'!C16+'edificio 10'!C16)=0," ",SUM('edificio 1'!C16+'edificio 2'!C16+'edificio 3'!C16+'edificio 4'!C16+'edificio 5'!C16+'edificio 6'!C16+'edificio 7'!C16+'edificio 8'!C16+'edificio 9'!C16+'edificio 10'!C16))</f>
        <v>1793</v>
      </c>
      <c r="C12" s="84">
        <f>IF(SUM('edificio 1'!D16+'edificio 2'!D16+'edificio 3'!D16+'edificio 4'!D16+'edificio 5'!D16+'edificio 6'!D16+'edificio 7'!D16+'edificio 8'!D16+'edificio 9'!D16+'edificio 10'!D16)=0," ",SUM('edificio 1'!D16+'edificio 2'!D16+'edificio 3'!D16+'edificio 4'!D16+'edificio 5'!D16+'edificio 6'!D16+'edificio 7'!D16+'edificio 8'!D16+'edificio 9'!D16+'edificio 10'!D16))</f>
        <v>2590206</v>
      </c>
      <c r="D12" s="86">
        <f>IF(SUM('edificio 1'!E16+'edificio 2'!E16+'edificio 3'!E16+'edificio 4'!E16+'edificio 5'!E16+'edificio 6'!E16+'edificio 7'!E16+'edificio 8'!E16+'edificio 9'!E16+'edificio 10'!E16)=0," ",SUM('edificio 1'!E16+'edificio 2'!E16+'edificio 3'!E16+'edificio 4'!E16+'edificio 5'!E16+'edificio 6'!E16+'edificio 7'!E16+'edificio 8'!E16+'edificio 9'!E16+'edificio 10'!E16))</f>
        <v>192</v>
      </c>
      <c r="E12" s="71">
        <f t="shared" si="0"/>
        <v>9.3385416666666661</v>
      </c>
    </row>
    <row r="13" spans="1:5" x14ac:dyDescent="0.25">
      <c r="A13" s="66" t="s">
        <v>22</v>
      </c>
      <c r="B13" s="67">
        <f>IF(SUM('edificio 1'!C17+'edificio 2'!C17+'edificio 3'!C17+'edificio 4'!C17+'edificio 5'!C17+'edificio 6'!C17+'edificio 7'!C17+'edificio 8'!C17+'edificio 9'!C17+'edificio 10'!C17)=0," ",SUM('edificio 1'!C17+'edificio 2'!C17+'edificio 3'!C17+'edificio 4'!C17+'edificio 5'!C17+'edificio 6'!C17+'edificio 7'!C17+'edificio 8'!C17+'edificio 9'!C17+'edificio 10'!C17))</f>
        <v>1510</v>
      </c>
      <c r="C13" s="84">
        <f>IF(SUM('edificio 1'!D17+'edificio 2'!D17+'edificio 3'!D17+'edificio 4'!D17+'edificio 5'!D17+'edificio 6'!D17+'edificio 7'!D17+'edificio 8'!D17+'edificio 9'!D17+'edificio 10'!D17)=0," ",SUM('edificio 1'!D17+'edificio 2'!D17+'edificio 3'!D17+'edificio 4'!D17+'edificio 5'!D17+'edificio 6'!D17+'edificio 7'!D17+'edificio 8'!D17+'edificio 9'!D17+'edificio 10'!D17))</f>
        <v>2257035</v>
      </c>
      <c r="D13" s="86">
        <f>IF(SUM('edificio 1'!E17+'edificio 2'!E17+'edificio 3'!E17+'edificio 4'!E17+'edificio 5'!E17+'edificio 6'!E17+'edificio 7'!E17+'edificio 8'!E17+'edificio 9'!E17+'edificio 10'!E17)=0," ",SUM('edificio 1'!E17+'edificio 2'!E17+'edificio 3'!E17+'edificio 4'!E17+'edificio 5'!E17+'edificio 6'!E17+'edificio 7'!E17+'edificio 8'!E17+'edificio 9'!E17+'edificio 10'!E17))</f>
        <v>192</v>
      </c>
      <c r="E13" s="71">
        <f t="shared" si="0"/>
        <v>7.864583333333333</v>
      </c>
    </row>
    <row r="14" spans="1:5" x14ac:dyDescent="0.25">
      <c r="A14" s="66" t="s">
        <v>23</v>
      </c>
      <c r="B14" s="67">
        <f>IF(SUM('edificio 1'!C18+'edificio 2'!C18+'edificio 3'!C18+'edificio 4'!C18+'edificio 5'!C18+'edificio 6'!C18+'edificio 7'!C18+'edificio 8'!C18+'edificio 9'!C18+'edificio 10'!C18)=0," ",SUM('edificio 1'!C18+'edificio 2'!C18+'edificio 3'!C18+'edificio 4'!C18+'edificio 5'!C18+'edificio 6'!C18+'edificio 7'!C18+'edificio 8'!C18+'edificio 9'!C18+'edificio 10'!C18))</f>
        <v>1569</v>
      </c>
      <c r="C14" s="84">
        <f>IF(SUM('edificio 1'!D18+'edificio 2'!D18+'edificio 3'!D18+'edificio 4'!D18+'edificio 5'!D18+'edificio 6'!D18+'edificio 7'!D18+'edificio 8'!D18+'edificio 9'!D18+'edificio 10'!D18)=0," ",SUM('edificio 1'!D18+'edificio 2'!D18+'edificio 3'!D18+'edificio 4'!D18+'edificio 5'!D18+'edificio 6'!D18+'edificio 7'!D18+'edificio 8'!D18+'edificio 9'!D18+'edificio 10'!D18))</f>
        <v>2444424</v>
      </c>
      <c r="D14" s="86">
        <f>IF(SUM('edificio 1'!E18+'edificio 2'!E18+'edificio 3'!E18+'edificio 4'!E18+'edificio 5'!E18+'edificio 6'!E18+'edificio 7'!E18+'edificio 8'!E18+'edificio 9'!E18+'edificio 10'!E18)=0," ",SUM('edificio 1'!E18+'edificio 2'!E18+'edificio 3'!E18+'edificio 4'!E18+'edificio 5'!E18+'edificio 6'!E18+'edificio 7'!E18+'edificio 8'!E18+'edificio 9'!E18+'edificio 10'!E18))</f>
        <v>192</v>
      </c>
      <c r="E14" s="71">
        <f t="shared" si="0"/>
        <v>8.171875</v>
      </c>
    </row>
    <row r="15" spans="1:5" x14ac:dyDescent="0.25">
      <c r="A15" s="66" t="s">
        <v>24</v>
      </c>
      <c r="B15" s="67">
        <f>IF(SUM('edificio 1'!C19+'edificio 2'!C19+'edificio 3'!C19+'edificio 4'!C19+'edificio 5'!C19+'edificio 6'!C19+'edificio 7'!C19+'edificio 8'!C19+'edificio 9'!C19+'edificio 10'!C19)=0," ",SUM('edificio 1'!C19+'edificio 2'!C19+'edificio 3'!C19+'edificio 4'!C19+'edificio 5'!C19+'edificio 6'!C19+'edificio 7'!C19+'edificio 8'!C19+'edificio 9'!C19+'edificio 10'!C19))</f>
        <v>1615</v>
      </c>
      <c r="C15" s="84">
        <f>IF(SUM('edificio 1'!D19+'edificio 2'!D19+'edificio 3'!D19+'edificio 4'!D19+'edificio 5'!D19+'edificio 6'!D19+'edificio 7'!D19+'edificio 8'!D19+'edificio 9'!D19+'edificio 10'!D19)=0," ",SUM('edificio 1'!D19+'edificio 2'!D19+'edificio 3'!D19+'edificio 4'!D19+'edificio 5'!D19+'edificio 6'!D19+'edificio 7'!D19+'edificio 8'!D19+'edificio 9'!D19+'edificio 10'!D19))</f>
        <v>2516759</v>
      </c>
      <c r="D15" s="86">
        <f>IF(SUM('edificio 1'!E19+'edificio 2'!E19+'edificio 3'!E19+'edificio 4'!E19+'edificio 5'!E19+'edificio 6'!E19+'edificio 7'!E19+'edificio 8'!E19+'edificio 9'!E19+'edificio 10'!E19)=0," ",SUM('edificio 1'!E19+'edificio 2'!E19+'edificio 3'!E19+'edificio 4'!E19+'edificio 5'!E19+'edificio 6'!E19+'edificio 7'!E19+'edificio 8'!E19+'edificio 9'!E19+'edificio 10'!E19))</f>
        <v>192</v>
      </c>
      <c r="E15" s="71">
        <f t="shared" si="0"/>
        <v>8.4114583333333339</v>
      </c>
    </row>
    <row r="16" spans="1:5" x14ac:dyDescent="0.25">
      <c r="A16" s="66" t="s">
        <v>25</v>
      </c>
      <c r="B16" s="67">
        <f>IF(SUM('edificio 1'!C20+'edificio 2'!C20+'edificio 3'!C20+'edificio 4'!C20+'edificio 5'!C20+'edificio 6'!C20+'edificio 7'!C20+'edificio 8'!C20+'edificio 9'!C20+'edificio 10'!C20)=0," ",SUM('edificio 1'!C20+'edificio 2'!C20+'edificio 3'!C20+'edificio 4'!C20+'edificio 5'!C20+'edificio 6'!C20+'edificio 7'!C20+'edificio 8'!C20+'edificio 9'!C20+'edificio 10'!C20))</f>
        <v>1590</v>
      </c>
      <c r="C16" s="84">
        <f>IF(SUM('edificio 1'!D20+'edificio 2'!D20+'edificio 3'!D20+'edificio 4'!D20+'edificio 5'!D20+'edificio 6'!D20+'edificio 7'!D20+'edificio 8'!D20+'edificio 9'!D20+'edificio 10'!D20)=0," ",SUM('edificio 1'!D20+'edificio 2'!D20+'edificio 3'!D20+'edificio 4'!D20+'edificio 5'!D20+'edificio 6'!D20+'edificio 7'!D20+'edificio 8'!D20+'edificio 9'!D20+'edificio 10'!D20))</f>
        <v>2477447</v>
      </c>
      <c r="D16" s="86">
        <f>IF(SUM('edificio 1'!E20+'edificio 2'!E20+'edificio 3'!E20+'edificio 4'!E20+'edificio 5'!E20+'edificio 6'!E20+'edificio 7'!E20+'edificio 8'!E20+'edificio 9'!E20+'edificio 10'!E20)=0," ",SUM('edificio 1'!E20+'edificio 2'!E20+'edificio 3'!E20+'edificio 4'!E20+'edificio 5'!E20+'edificio 6'!E20+'edificio 7'!E20+'edificio 8'!E20+'edificio 9'!E20+'edificio 10'!E20))</f>
        <v>192</v>
      </c>
      <c r="E16" s="71">
        <f t="shared" si="0"/>
        <v>8.28125</v>
      </c>
    </row>
    <row r="17" spans="1:5" x14ac:dyDescent="0.25">
      <c r="A17" s="66" t="s">
        <v>26</v>
      </c>
      <c r="B17" s="67">
        <f>IF(SUM('edificio 1'!C21+'edificio 2'!C21+'edificio 3'!C21+'edificio 4'!C21+'edificio 5'!C21+'edificio 6'!C21+'edificio 7'!C21+'edificio 8'!C21+'edificio 9'!C21+'edificio 10'!C21)=0," ",SUM('edificio 1'!C21+'edificio 2'!C21+'edificio 3'!C21+'edificio 4'!C21+'edificio 5'!C21+'edificio 6'!C21+'edificio 7'!C21+'edificio 8'!C21+'edificio 9'!C21+'edificio 10'!C21))</f>
        <v>1426</v>
      </c>
      <c r="C17" s="84">
        <f>IF(SUM('edificio 1'!D21+'edificio 2'!D21+'edificio 3'!D21+'edificio 4'!D21+'edificio 5'!D21+'edificio 6'!D21+'edificio 7'!D21+'edificio 8'!D21+'edificio 9'!D21+'edificio 10'!D21)=0," ",SUM('edificio 1'!D21+'edificio 2'!D21+'edificio 3'!D21+'edificio 4'!D21+'edificio 5'!D21+'edificio 6'!D21+'edificio 7'!D21+'edificio 8'!D21+'edificio 9'!D21+'edificio 10'!D21))</f>
        <v>2219556</v>
      </c>
      <c r="D17" s="86">
        <f>IF(SUM('edificio 1'!E21+'edificio 2'!E21+'edificio 3'!E21+'edificio 4'!E21+'edificio 5'!E21+'edificio 6'!E21+'edificio 7'!E21+'edificio 8'!E21+'edificio 9'!E21+'edificio 10'!E21)=0," ",SUM('edificio 1'!E21+'edificio 2'!E21+'edificio 3'!E21+'edificio 4'!E21+'edificio 5'!E21+'edificio 6'!E21+'edificio 7'!E21+'edificio 8'!E21+'edificio 9'!E21+'edificio 10'!E21))</f>
        <v>192</v>
      </c>
      <c r="E17" s="71">
        <f t="shared" si="0"/>
        <v>7.427083333333333</v>
      </c>
    </row>
    <row r="18" spans="1:5" ht="15.75" thickBot="1" x14ac:dyDescent="0.3">
      <c r="A18" s="72" t="s">
        <v>27</v>
      </c>
      <c r="B18" s="73">
        <f>IF(SUM('edificio 1'!C22+'edificio 2'!C22+'edificio 3'!C22+'edificio 4'!C22+'edificio 5'!C22+'edificio 6'!C22+'edificio 7'!C22+'edificio 8'!C22+'edificio 9'!C22+'edificio 10'!C22)=0," ",SUM('edificio 1'!C22+'edificio 2'!C22+'edificio 3'!C22+'edificio 4'!C22+'edificio 5'!C22+'edificio 6'!C22+'edificio 7'!C22+'edificio 8'!C22+'edificio 9'!C22+'edificio 10'!C22))</f>
        <v>1823</v>
      </c>
      <c r="C18" s="84">
        <f>IF(SUM('edificio 1'!D22+'edificio 2'!D22+'edificio 3'!D22+'edificio 4'!D22+'edificio 5'!D22+'edificio 6'!D22+'edificio 7'!D22+'edificio 8'!D22+'edificio 9'!D22+'edificio 10'!D22)=0," ",SUM('edificio 1'!D22+'edificio 2'!D22+'edificio 3'!D22+'edificio 4'!D22+'edificio 5'!D22+'edificio 6'!D22+'edificio 7'!D22+'edificio 8'!D22+'edificio 9'!D22+'edificio 10'!D22))</f>
        <v>2843839</v>
      </c>
      <c r="D18" s="87">
        <f>IF(SUM('edificio 1'!E22+'edificio 2'!E22+'edificio 3'!E22+'edificio 4'!E22+'edificio 5'!E22+'edificio 6'!E22+'edificio 7'!E22+'edificio 8'!E22+'edificio 9'!E22+'edificio 10'!E22)=0," ",SUM('edificio 1'!E22+'edificio 2'!E22+'edificio 3'!E22+'edificio 4'!E22+'edificio 5'!E22+'edificio 6'!E22+'edificio 7'!E22+'edificio 8'!E22+'edificio 9'!E22+'edificio 10'!E22))</f>
        <v>192</v>
      </c>
      <c r="E18" s="76">
        <f t="shared" si="0"/>
        <v>9.4947916666666661</v>
      </c>
    </row>
    <row r="19" spans="1:5" x14ac:dyDescent="0.25">
      <c r="A19" s="88" t="s">
        <v>14</v>
      </c>
      <c r="B19" s="89">
        <f>SUM(B7:B18)</f>
        <v>21038</v>
      </c>
      <c r="C19" s="90">
        <f>SUM(C7:C16)</f>
        <v>27361974</v>
      </c>
      <c r="D19" s="91" t="s">
        <v>57</v>
      </c>
      <c r="E19" s="92" t="s">
        <v>57</v>
      </c>
    </row>
    <row r="20" spans="1:5" ht="15.75" thickBot="1" x14ac:dyDescent="0.3">
      <c r="A20" s="93" t="s">
        <v>61</v>
      </c>
      <c r="B20" s="94">
        <f>IF(SUM(B7:B18)=" "," ",AVERAGE(B7:B18))</f>
        <v>1753.1666666666667</v>
      </c>
      <c r="C20" s="95">
        <f>IF(SUM(C7:C18)=" "," ",AVERAGE(C7:C18))</f>
        <v>2702114.0833333335</v>
      </c>
      <c r="D20" s="94">
        <f>AVERAGEIF(D7:D18,"&gt;0",D7:D18)</f>
        <v>192</v>
      </c>
      <c r="E20" s="96">
        <f>IF(SUM(E7:E18)=0,"",AVERAGE(E7:E18))</f>
        <v>9.1310763888888875</v>
      </c>
    </row>
  </sheetData>
  <mergeCells count="5">
    <mergeCell ref="A5:E5"/>
    <mergeCell ref="C2:E2"/>
    <mergeCell ref="A2:B2"/>
    <mergeCell ref="A3:B3"/>
    <mergeCell ref="C3:E3"/>
  </mergeCells>
  <phoneticPr fontId="5" type="noConversion"/>
  <printOptions horizontalCentered="1"/>
  <pageMargins left="0.6692913385826772" right="0.43307086614173229" top="0.41" bottom="0.3937007874015748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7E82780B787644BB07B5DD1DD1B517" ma:contentTypeVersion="4" ma:contentTypeDescription="Crear nuevo documento." ma:contentTypeScope="" ma:versionID="08350fb0b82f57c75d65643dc63e7f8b">
  <xsd:schema xmlns:xsd="http://www.w3.org/2001/XMLSchema" xmlns:xs="http://www.w3.org/2001/XMLSchema" xmlns:p="http://schemas.microsoft.com/office/2006/metadata/properties" xmlns:ns2="74f425d4-1e22-4e16-bfcc-f99780ac703c" targetNamespace="http://schemas.microsoft.com/office/2006/metadata/properties" ma:root="true" ma:fieldsID="792c54591105b4ad471f206cfba2548b" ns2:_="">
    <xsd:import namespace="74f425d4-1e22-4e16-bfcc-f99780ac7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425d4-1e22-4e16-bfcc-f99780ac7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37866B-4C4F-423D-9CD7-195BDA93F4B8}"/>
</file>

<file path=customXml/itemProps2.xml><?xml version="1.0" encoding="utf-8"?>
<ds:datastoreItem xmlns:ds="http://schemas.openxmlformats.org/officeDocument/2006/customXml" ds:itemID="{8A6AB359-CC49-4433-A1CA-2A3E8A3BA4C6}"/>
</file>

<file path=customXml/itemProps3.xml><?xml version="1.0" encoding="utf-8"?>
<ds:datastoreItem xmlns:ds="http://schemas.openxmlformats.org/officeDocument/2006/customXml" ds:itemID="{6FCC3AC6-D335-4483-BDB3-7CE48925E0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Jaqueline Cubillo</cp:lastModifiedBy>
  <cp:lastPrinted>2011-08-08T19:52:49Z</cp:lastPrinted>
  <dcterms:created xsi:type="dcterms:W3CDTF">2009-10-20T13:50:35Z</dcterms:created>
  <dcterms:modified xsi:type="dcterms:W3CDTF">2018-10-19T19:12:55Z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0x010100757E82780B787644BB07B5DD1DD1B517</vt:lpwstr>
  </property>
</Properties>
</file>